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89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<sst xmlns="http://schemas.openxmlformats.org/spreadsheetml/2006/main" count="116" uniqueCount="100">
  <si>
    <t>Temporary Allocations of Campus GF</t>
  </si>
  <si>
    <t>Total General Fund</t>
  </si>
  <si>
    <t>Program Allocations from C.O.</t>
  </si>
  <si>
    <t>College of Agriculture</t>
  </si>
  <si>
    <t>College of Business Administration</t>
  </si>
  <si>
    <t>College of Engineering</t>
  </si>
  <si>
    <t>College of Environmental Design</t>
  </si>
  <si>
    <t>Collins College of Hospitality Mgmt</t>
  </si>
  <si>
    <t>College of Letters, Arts &amp; Social Sciences</t>
  </si>
  <si>
    <t>College of Science</t>
  </si>
  <si>
    <t>University Library</t>
  </si>
  <si>
    <t>Provost's Office</t>
  </si>
  <si>
    <t>International Center</t>
  </si>
  <si>
    <t>Faculty Center for Professional Dev</t>
  </si>
  <si>
    <t>Research &amp; Sponsored Programs</t>
  </si>
  <si>
    <t>Academic Test Center</t>
  </si>
  <si>
    <t>Kellogg Honors College</t>
  </si>
  <si>
    <t>Learning Resource Center</t>
  </si>
  <si>
    <t>100% C.O. funding</t>
  </si>
  <si>
    <t>Notes</t>
  </si>
  <si>
    <t>Temporary Faculty</t>
  </si>
  <si>
    <t>Temporary Staff</t>
  </si>
  <si>
    <t>Faculty Hiring Package Commitments</t>
  </si>
  <si>
    <t>California State Polytechnic University, Pomona</t>
  </si>
  <si>
    <t>% of Total</t>
  </si>
  <si>
    <t>College Operating Funds</t>
  </si>
  <si>
    <t>Library Operating Funds</t>
  </si>
  <si>
    <t>Divisional Contingency</t>
  </si>
  <si>
    <t>Permanent GF Base</t>
  </si>
  <si>
    <t>Central Academic Affairs Operating Funds</t>
  </si>
  <si>
    <t>Early Assessment Program (EAP)</t>
  </si>
  <si>
    <t>College of Education &amp; Integrative Studies</t>
  </si>
  <si>
    <t>Permanent Faculty Salaries</t>
  </si>
  <si>
    <t>Permanent Staff Salaries</t>
  </si>
  <si>
    <t>Management Salaries</t>
  </si>
  <si>
    <r>
      <t>Acronym Definitions</t>
    </r>
    <r>
      <rPr>
        <sz val="10"/>
        <color indexed="8"/>
        <rFont val="Calibri"/>
        <family val="2"/>
      </rPr>
      <t>: GF = General Operating Fund; CF = Carryforward (prior year balance); C.O. = Chancellor's Office</t>
    </r>
  </si>
  <si>
    <t>Prior Year GF CarryForward (CF)</t>
  </si>
  <si>
    <t>Includes assigned time &amp; start-up for new faculty</t>
  </si>
  <si>
    <t>Inst. Research &amp; Academic Resources</t>
  </si>
  <si>
    <t>CF includes a variety of designated funds</t>
  </si>
  <si>
    <t>Center for Community Engagement</t>
  </si>
  <si>
    <t>eLearning</t>
  </si>
  <si>
    <t>Teacher-Scholar and Shared Governance</t>
  </si>
  <si>
    <t>SubTotal - AA Central</t>
  </si>
  <si>
    <t>SubTotal - Colleges &amp; Library</t>
  </si>
  <si>
    <t>Includes C.O. &amp; Campus Designated Allocations</t>
  </si>
  <si>
    <t>2014-15</t>
  </si>
  <si>
    <t>Support Academic Success</t>
  </si>
  <si>
    <t>Improve Classroom Experience</t>
  </si>
  <si>
    <t>Enrich Path to Graduation</t>
  </si>
  <si>
    <t>2015-16</t>
  </si>
  <si>
    <t>EAP, MSTI, Service Learning, CSU Pre-Doc program</t>
  </si>
  <si>
    <t>Designated One-Time Funding</t>
  </si>
  <si>
    <t>Office of Undergraduate Research</t>
  </si>
  <si>
    <t>Innovation Idea lab</t>
  </si>
  <si>
    <t>Includes Teacher-Scholar and Shared Governance</t>
  </si>
  <si>
    <t>2016-17</t>
  </si>
  <si>
    <t>Division of Academic Affairs - 2016-17 Fiscal Year</t>
  </si>
  <si>
    <t>General Operating Fund (GF) and Lottery Sources - Summary and Year-to-Year Comparison</t>
  </si>
  <si>
    <t>Base Designated Revenue</t>
  </si>
  <si>
    <t>Lottery Funding</t>
  </si>
  <si>
    <t>CSU Student Success Initiatives</t>
  </si>
  <si>
    <t>Includes Base and 2016-17 $1.2M One-time Funds</t>
  </si>
  <si>
    <t>Financial Aid and Scholarships</t>
  </si>
  <si>
    <t>One Stop Services</t>
  </si>
  <si>
    <t>Admissions and Outreach</t>
  </si>
  <si>
    <t>Registrar's Office</t>
  </si>
  <si>
    <t>Moved from Student Affairs in 2016-17</t>
  </si>
  <si>
    <t>CSU Teaching Initiatives</t>
  </si>
  <si>
    <t>PolyTransfer</t>
  </si>
  <si>
    <t>Math-Science (MSTI) &amp; Teacher Recruitment (TRP)</t>
  </si>
  <si>
    <t>Yr-to-Yr</t>
  </si>
  <si>
    <t>Student Success, AVP Office</t>
  </si>
  <si>
    <t>SubTotal</t>
  </si>
  <si>
    <t>Added $1.2M one-time funds in 2016-17</t>
  </si>
  <si>
    <t>Instructional Space Improvements</t>
  </si>
  <si>
    <t>Enrollment Management, AVP Office</t>
  </si>
  <si>
    <t>Academic Programs, AVP Office</t>
  </si>
  <si>
    <t>Acad. Planning &amp; Faculty Affairs, AVP Office</t>
  </si>
  <si>
    <t>Institutional Research &amp; Academic Resources - 02/13/2017</t>
  </si>
  <si>
    <t>Enrollment Services moved from Student Affairs in 2016-17 with $5.8M budget allocation.  Budget and expenses are not shown for prior years.</t>
  </si>
  <si>
    <r>
      <t>Note:</t>
    </r>
    <r>
      <rPr>
        <sz val="11"/>
        <color indexed="8"/>
        <rFont val="Calibri"/>
        <family val="2"/>
      </rPr>
      <t xml:space="preserve"> This report shows funding as allocated or designated in initial budget processes.</t>
    </r>
  </si>
  <si>
    <t>Research, AVP Office</t>
  </si>
  <si>
    <t>Page 1 of 3</t>
  </si>
  <si>
    <t>Page 2 of 3</t>
  </si>
  <si>
    <t>Page 3 of 3</t>
  </si>
  <si>
    <t>2014-15 new campus-funded program</t>
  </si>
  <si>
    <t>College budgets vary with changes in personnel</t>
  </si>
  <si>
    <t>and FTES goals.</t>
  </si>
  <si>
    <t>Budget as allocated w/comp changes</t>
  </si>
  <si>
    <t>Split to create Student Success AVP mid-2015-16</t>
  </si>
  <si>
    <t>Includes Cal Poly Pomona Student Success Fee</t>
  </si>
  <si>
    <t>Lottery funds deployed through call for proposals</t>
  </si>
  <si>
    <t>Cal Poly Pomona Student Success Fee</t>
  </si>
  <si>
    <t>Budgeted Uses by Expense Category</t>
  </si>
  <si>
    <t>Budgeted Uses by Organizational Unit</t>
  </si>
  <si>
    <t>Total All Budgeted Uses</t>
  </si>
  <si>
    <t>Permanent uses of designated funds are shown in the organizational units above</t>
  </si>
  <si>
    <t>Divisional Funds for One-time Uses in Designated Project Areas</t>
  </si>
  <si>
    <t>Funding for one-time uses shown here is transferred to organizational units for expenditure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</si>
</sst>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&quot;$&quot;#,##0_);_(\(&quot;$&quot;#,##0\);_(\ &quot;-&quot;_);_(@_)"/>
    <numFmt numFmtId="169" formatCode="0.0%_____)"/>
    <numFmt numFmtId="170" formatCode="&quot;$&quot;#,##0_);\(&quot;$&quot;#,##0\);&quot;-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dobe Jenson RegularDisplay"/>
      <family val="0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78" applyFont="1" applyAlignment="1">
      <alignment horizontal="left" vertical="top"/>
      <protection/>
    </xf>
    <xf numFmtId="165" fontId="1" fillId="0" borderId="0" xfId="42" applyNumberFormat="1" applyFont="1" applyAlignment="1">
      <alignment vertical="top"/>
    </xf>
    <xf numFmtId="0" fontId="0" fillId="0" borderId="0" xfId="0" applyAlignment="1">
      <alignment vertical="top"/>
    </xf>
    <xf numFmtId="14" fontId="7" fillId="0" borderId="0" xfId="0" applyNumberFormat="1" applyFont="1" applyAlignment="1">
      <alignment horizontal="right" vertical="top"/>
    </xf>
    <xf numFmtId="0" fontId="5" fillId="0" borderId="0" xfId="78" applyFont="1" applyAlignment="1">
      <alignment horizontal="left" vertical="top"/>
      <protection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1" fillId="0" borderId="0" xfId="42" applyNumberFormat="1" applyFont="1" applyBorder="1" applyAlignment="1">
      <alignment vertical="top"/>
    </xf>
    <xf numFmtId="165" fontId="2" fillId="0" borderId="10" xfId="42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69" fontId="1" fillId="0" borderId="0" xfId="42" applyNumberFormat="1" applyFont="1" applyAlignment="1">
      <alignment vertical="top"/>
    </xf>
    <xf numFmtId="165" fontId="1" fillId="0" borderId="0" xfId="42" applyNumberFormat="1" applyFont="1" applyAlignment="1">
      <alignment vertical="top"/>
    </xf>
    <xf numFmtId="165" fontId="1" fillId="0" borderId="0" xfId="42" applyNumberFormat="1" applyFont="1" applyAlignment="1">
      <alignment vertical="top"/>
    </xf>
    <xf numFmtId="165" fontId="2" fillId="0" borderId="0" xfId="42" applyNumberFormat="1" applyFont="1" applyBorder="1" applyAlignment="1">
      <alignment vertical="top"/>
    </xf>
    <xf numFmtId="167" fontId="1" fillId="0" borderId="0" xfId="42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 quotePrefix="1">
      <alignment vertical="top" wrapText="1"/>
    </xf>
    <xf numFmtId="165" fontId="2" fillId="0" borderId="0" xfId="42" applyNumberFormat="1" applyFont="1" applyFill="1" applyAlignment="1">
      <alignment horizontal="center" vertical="top"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165" fontId="1" fillId="0" borderId="11" xfId="42" applyNumberFormat="1" applyFont="1" applyBorder="1" applyAlignment="1">
      <alignment vertical="top"/>
    </xf>
    <xf numFmtId="165" fontId="1" fillId="0" borderId="0" xfId="42" applyNumberFormat="1" applyFont="1" applyFill="1" applyAlignment="1">
      <alignment vertical="top"/>
    </xf>
    <xf numFmtId="165" fontId="1" fillId="0" borderId="0" xfId="42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5" fontId="1" fillId="0" borderId="0" xfId="42" applyNumberFormat="1" applyFont="1" applyFill="1" applyAlignment="1">
      <alignment vertical="top"/>
    </xf>
    <xf numFmtId="165" fontId="1" fillId="0" borderId="0" xfId="42" applyNumberFormat="1" applyFont="1" applyAlignment="1" quotePrefix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165" fontId="1" fillId="0" borderId="0" xfId="5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65" fontId="1" fillId="0" borderId="0" xfId="50" applyNumberFormat="1" applyFont="1" applyBorder="1" applyAlignment="1">
      <alignment vertical="top"/>
    </xf>
    <xf numFmtId="0" fontId="0" fillId="0" borderId="0" xfId="0" applyFont="1" applyAlignment="1" quotePrefix="1">
      <alignment/>
    </xf>
    <xf numFmtId="0" fontId="12" fillId="0" borderId="0" xfId="0" applyFont="1" applyFill="1" applyAlignment="1">
      <alignment horizontal="left" vertical="top"/>
    </xf>
    <xf numFmtId="0" fontId="1" fillId="0" borderId="0" xfId="0" applyFont="1" applyAlignment="1">
      <alignment horizontal="right" vertical="top"/>
    </xf>
    <xf numFmtId="0" fontId="42" fillId="0" borderId="0" xfId="0" applyFont="1" applyAlignment="1">
      <alignment vertical="top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3 4" xfId="48"/>
    <cellStyle name="Comma 3 5" xfId="49"/>
    <cellStyle name="Comma 3 6" xfId="50"/>
    <cellStyle name="Comma 4" xfId="51"/>
    <cellStyle name="Comma 4 2" xfId="52"/>
    <cellStyle name="Comma 5" xfId="53"/>
    <cellStyle name="Comma 7" xfId="54"/>
    <cellStyle name="Currency" xfId="55"/>
    <cellStyle name="Currency [0]" xfId="56"/>
    <cellStyle name="Currency 2" xfId="57"/>
    <cellStyle name="Currency 2 2" xfId="58"/>
    <cellStyle name="Currency 2 3" xfId="59"/>
    <cellStyle name="Currency 2 4" xfId="60"/>
    <cellStyle name="Currency 2 5" xfId="61"/>
    <cellStyle name="Currency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3" xfId="77"/>
    <cellStyle name="Normal_Sources &amp; Uses" xfId="78"/>
    <cellStyle name="Note" xfId="79"/>
    <cellStyle name="Output" xfId="80"/>
    <cellStyle name="Percent" xfId="81"/>
    <cellStyle name="Percent 2" xfId="82"/>
    <cellStyle name="Percent 2 2" xfId="83"/>
    <cellStyle name="Percent 3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PageLayoutView="0" workbookViewId="0" topLeftCell="A1">
      <selection activeCell="A107" sqref="A107"/>
    </sheetView>
  </sheetViews>
  <sheetFormatPr defaultColWidth="9.140625" defaultRowHeight="15"/>
  <cols>
    <col min="1" max="1" width="39.28125" style="8" customWidth="1"/>
    <col min="2" max="3" width="12.57421875" style="7" bestFit="1" customWidth="1"/>
    <col min="4" max="4" width="12.7109375" style="7" customWidth="1"/>
    <col min="5" max="5" width="11.140625" style="8" bestFit="1" customWidth="1"/>
    <col min="6" max="6" width="9.8515625" style="46" bestFit="1" customWidth="1"/>
    <col min="7" max="7" width="47.28125" style="8" bestFit="1" customWidth="1"/>
    <col min="8" max="9" width="14.28125" style="0" bestFit="1" customWidth="1"/>
  </cols>
  <sheetData>
    <row r="1" spans="1:7" ht="15">
      <c r="A1" s="6" t="s">
        <v>23</v>
      </c>
      <c r="B1" s="33"/>
      <c r="C1" s="33"/>
      <c r="D1" s="33"/>
      <c r="G1" s="9" t="s">
        <v>79</v>
      </c>
    </row>
    <row r="2" spans="1:7" ht="15.75">
      <c r="A2" s="10" t="s">
        <v>57</v>
      </c>
      <c r="E2" s="10"/>
      <c r="F2" s="10"/>
      <c r="G2" s="11"/>
    </row>
    <row r="3" spans="1:7" ht="15.75">
      <c r="A3" s="10"/>
      <c r="G3" s="30" t="s">
        <v>83</v>
      </c>
    </row>
    <row r="4" ht="15.75">
      <c r="A4" s="29" t="s">
        <v>58</v>
      </c>
    </row>
    <row r="5" ht="15">
      <c r="A5" s="12"/>
    </row>
    <row r="6" spans="2:7" ht="15">
      <c r="B6" s="18" t="s">
        <v>46</v>
      </c>
      <c r="C6" s="18" t="s">
        <v>50</v>
      </c>
      <c r="D6" s="18" t="s">
        <v>56</v>
      </c>
      <c r="E6" s="31" t="s">
        <v>24</v>
      </c>
      <c r="F6" s="31" t="s">
        <v>71</v>
      </c>
      <c r="G6" s="22" t="s">
        <v>19</v>
      </c>
    </row>
    <row r="7" spans="1:7" ht="15">
      <c r="A7" s="8" t="s">
        <v>28</v>
      </c>
      <c r="B7" s="7">
        <v>85232306</v>
      </c>
      <c r="C7" s="7">
        <v>88992657</v>
      </c>
      <c r="D7" s="7">
        <v>101549072</v>
      </c>
      <c r="E7" s="17">
        <f>D7/D$15</f>
        <v>0.8369998699774139</v>
      </c>
      <c r="F7" s="17">
        <f>(D7-C7)/C7</f>
        <v>0.14109495573325787</v>
      </c>
      <c r="G7" s="22" t="s">
        <v>89</v>
      </c>
    </row>
    <row r="8" spans="1:7" s="42" customFormat="1" ht="15">
      <c r="A8" s="45" t="s">
        <v>59</v>
      </c>
      <c r="B8" s="44">
        <v>3327800</v>
      </c>
      <c r="C8" s="44">
        <v>4076126</v>
      </c>
      <c r="D8" s="44">
        <v>4087950</v>
      </c>
      <c r="E8" s="17">
        <f aca="true" t="shared" si="0" ref="E8:E15">D8/D$15</f>
        <v>0.03369418893827183</v>
      </c>
      <c r="F8" s="17">
        <f aca="true" t="shared" si="1" ref="F8:F15">(D8-C8)/C8</f>
        <v>0.002900793547598872</v>
      </c>
      <c r="G8" s="22" t="s">
        <v>91</v>
      </c>
    </row>
    <row r="9" spans="1:7" s="43" customFormat="1" ht="15">
      <c r="A9" s="46" t="s">
        <v>61</v>
      </c>
      <c r="B9" s="44">
        <v>153956</v>
      </c>
      <c r="C9" s="44">
        <v>1222346</v>
      </c>
      <c r="D9" s="44">
        <v>3296500</v>
      </c>
      <c r="E9" s="17">
        <f t="shared" si="0"/>
        <v>0.027170805375558185</v>
      </c>
      <c r="F9" s="17">
        <f t="shared" si="1"/>
        <v>1.696863244940467</v>
      </c>
      <c r="G9" s="22" t="s">
        <v>62</v>
      </c>
    </row>
    <row r="10" spans="5:7" ht="15">
      <c r="E10" s="17"/>
      <c r="F10" s="17"/>
      <c r="G10" s="22"/>
    </row>
    <row r="11" spans="1:7" ht="15">
      <c r="A11" s="8" t="s">
        <v>36</v>
      </c>
      <c r="B11" s="7">
        <v>4688150</v>
      </c>
      <c r="C11" s="7">
        <v>6001164</v>
      </c>
      <c r="D11" s="7">
        <v>7463460</v>
      </c>
      <c r="E11" s="17">
        <f t="shared" si="0"/>
        <v>0.06151621995700394</v>
      </c>
      <c r="F11" s="17">
        <f t="shared" si="1"/>
        <v>0.24366872826671626</v>
      </c>
      <c r="G11" s="22" t="s">
        <v>39</v>
      </c>
    </row>
    <row r="12" spans="1:7" ht="15">
      <c r="A12" s="8" t="s">
        <v>0</v>
      </c>
      <c r="B12" s="14">
        <v>5982925</v>
      </c>
      <c r="C12" s="14">
        <v>5554595</v>
      </c>
      <c r="D12" s="14">
        <v>2081822</v>
      </c>
      <c r="E12" s="17">
        <f t="shared" si="0"/>
        <v>0.017159041525422507</v>
      </c>
      <c r="F12" s="17">
        <f t="shared" si="1"/>
        <v>-0.6252072383315075</v>
      </c>
      <c r="G12" s="22"/>
    </row>
    <row r="13" spans="1:7" s="43" customFormat="1" ht="15">
      <c r="A13" s="46" t="s">
        <v>60</v>
      </c>
      <c r="B13" s="47">
        <v>1442297</v>
      </c>
      <c r="C13" s="47">
        <v>1520500</v>
      </c>
      <c r="D13" s="14">
        <v>2573371</v>
      </c>
      <c r="E13" s="17">
        <f t="shared" si="0"/>
        <v>0.021210545305659197</v>
      </c>
      <c r="F13" s="17">
        <f t="shared" si="1"/>
        <v>0.6924505097007563</v>
      </c>
      <c r="G13" s="22"/>
    </row>
    <row r="14" spans="1:7" ht="15">
      <c r="A14" s="8" t="s">
        <v>2</v>
      </c>
      <c r="B14" s="14">
        <v>260000</v>
      </c>
      <c r="C14" s="14">
        <v>272000</v>
      </c>
      <c r="D14" s="14">
        <v>272900</v>
      </c>
      <c r="E14" s="17">
        <f t="shared" si="0"/>
        <v>0.002249328920670356</v>
      </c>
      <c r="F14" s="17">
        <f t="shared" si="1"/>
        <v>0.0033088235294117647</v>
      </c>
      <c r="G14" s="22" t="s">
        <v>51</v>
      </c>
    </row>
    <row r="15" spans="1:7" ht="15.75" thickBot="1">
      <c r="A15" s="12" t="s">
        <v>1</v>
      </c>
      <c r="B15" s="15">
        <f>SUM(B7:B14)</f>
        <v>101087434</v>
      </c>
      <c r="C15" s="15">
        <f>SUM(C7:C14)</f>
        <v>107639388</v>
      </c>
      <c r="D15" s="15">
        <f>SUM(D7:D14)</f>
        <v>121325075</v>
      </c>
      <c r="E15" s="17">
        <f t="shared" si="0"/>
        <v>1</v>
      </c>
      <c r="F15" s="17">
        <f t="shared" si="1"/>
        <v>0.12714385741397935</v>
      </c>
      <c r="G15" s="22"/>
    </row>
    <row r="16" spans="1:7" s="5" customFormat="1" ht="15.75" thickTop="1">
      <c r="A16" s="12"/>
      <c r="B16" s="20"/>
      <c r="C16" s="20"/>
      <c r="D16" s="20"/>
      <c r="E16" s="21"/>
      <c r="F16" s="21"/>
      <c r="G16" s="25"/>
    </row>
    <row r="17" spans="1:7" s="5" customFormat="1" ht="15">
      <c r="A17" s="12" t="s">
        <v>81</v>
      </c>
      <c r="B17" s="18"/>
      <c r="C17" s="18"/>
      <c r="D17" s="18"/>
      <c r="E17" s="16"/>
      <c r="F17" s="16"/>
      <c r="G17" s="22"/>
    </row>
    <row r="18" spans="1:7" s="5" customFormat="1" ht="15">
      <c r="A18" s="49" t="s">
        <v>80</v>
      </c>
      <c r="B18" s="18"/>
      <c r="C18" s="18"/>
      <c r="D18" s="18"/>
      <c r="E18" s="16"/>
      <c r="F18" s="16"/>
      <c r="G18" s="22"/>
    </row>
    <row r="19" spans="1:7" s="5" customFormat="1" ht="15">
      <c r="A19" s="13"/>
      <c r="B19" s="18"/>
      <c r="C19" s="18"/>
      <c r="D19" s="18"/>
      <c r="E19" s="16"/>
      <c r="F19" s="16"/>
      <c r="G19" s="22"/>
    </row>
    <row r="20" spans="1:7" ht="15.75">
      <c r="A20" s="29" t="s">
        <v>94</v>
      </c>
      <c r="G20" s="30"/>
    </row>
    <row r="21" spans="1:7" ht="15">
      <c r="A21" s="12"/>
      <c r="G21" s="23"/>
    </row>
    <row r="22" spans="1:7" ht="15">
      <c r="A22" s="12"/>
      <c r="B22" s="18" t="str">
        <f>B6</f>
        <v>2014-15</v>
      </c>
      <c r="C22" s="18" t="str">
        <f>C6</f>
        <v>2015-16</v>
      </c>
      <c r="D22" s="18" t="str">
        <f>D6</f>
        <v>2016-17</v>
      </c>
      <c r="E22" s="7" t="s">
        <v>24</v>
      </c>
      <c r="F22" s="31" t="s">
        <v>71</v>
      </c>
      <c r="G22" s="22" t="s">
        <v>19</v>
      </c>
    </row>
    <row r="23" spans="1:7" ht="15">
      <c r="A23" s="8" t="s">
        <v>32</v>
      </c>
      <c r="B23" s="7">
        <v>47552340</v>
      </c>
      <c r="C23" s="7">
        <v>49193685</v>
      </c>
      <c r="D23" s="7">
        <v>53692407</v>
      </c>
      <c r="E23" s="17">
        <f>D23/D$38</f>
        <v>0.44254995927264007</v>
      </c>
      <c r="F23" s="17">
        <f>(D23-C23)/C23</f>
        <v>0.09144917686081049</v>
      </c>
      <c r="G23" s="24"/>
    </row>
    <row r="24" spans="1:7" ht="15">
      <c r="A24" s="8" t="s">
        <v>33</v>
      </c>
      <c r="B24" s="7">
        <v>12870552</v>
      </c>
      <c r="C24" s="7">
        <v>14537282</v>
      </c>
      <c r="D24" s="7">
        <v>18612345</v>
      </c>
      <c r="E24" s="17">
        <f>D24/D$38</f>
        <v>0.15340888930008903</v>
      </c>
      <c r="F24" s="17">
        <f aca="true" t="shared" si="2" ref="F24:F38">(D24-C24)/C24</f>
        <v>0.2803180814680488</v>
      </c>
      <c r="G24" s="24"/>
    </row>
    <row r="25" spans="1:7" ht="15">
      <c r="A25" s="8" t="s">
        <v>34</v>
      </c>
      <c r="B25" s="7">
        <v>4455124</v>
      </c>
      <c r="C25" s="7">
        <v>4667122</v>
      </c>
      <c r="D25" s="7">
        <v>5975468</v>
      </c>
      <c r="E25" s="17">
        <f>D25/D$38</f>
        <v>0.049251714866032435</v>
      </c>
      <c r="F25" s="17">
        <f t="shared" si="2"/>
        <v>0.28033250469989857</v>
      </c>
      <c r="G25" s="24"/>
    </row>
    <row r="26" spans="5:7" ht="15">
      <c r="E26" s="17"/>
      <c r="F26" s="17"/>
      <c r="G26" s="24"/>
    </row>
    <row r="27" spans="1:7" ht="15">
      <c r="A27" s="8" t="s">
        <v>20</v>
      </c>
      <c r="B27" s="18">
        <v>16138004</v>
      </c>
      <c r="C27" s="18">
        <v>18788370</v>
      </c>
      <c r="D27" s="18">
        <v>20437359</v>
      </c>
      <c r="E27" s="17">
        <f>D27/D$38</f>
        <v>0.16845123730605566</v>
      </c>
      <c r="F27" s="17">
        <f t="shared" si="2"/>
        <v>0.08776647468620216</v>
      </c>
      <c r="G27" s="32"/>
    </row>
    <row r="28" spans="1:8" ht="15">
      <c r="A28" s="8" t="s">
        <v>21</v>
      </c>
      <c r="B28" s="7">
        <v>406486</v>
      </c>
      <c r="C28" s="7">
        <v>140642</v>
      </c>
      <c r="D28" s="7">
        <v>202118</v>
      </c>
      <c r="E28" s="17">
        <f>D28/D$38</f>
        <v>0.0016659210802053904</v>
      </c>
      <c r="F28" s="17">
        <f t="shared" si="2"/>
        <v>0.4371098249456066</v>
      </c>
      <c r="G28" s="22"/>
      <c r="H28" s="1"/>
    </row>
    <row r="29" spans="1:8" ht="15">
      <c r="A29" s="8" t="s">
        <v>42</v>
      </c>
      <c r="B29" s="19">
        <v>1210000</v>
      </c>
      <c r="C29" s="19">
        <v>959958</v>
      </c>
      <c r="D29" s="19">
        <v>749325</v>
      </c>
      <c r="E29" s="17">
        <f>D29/D$38</f>
        <v>0.006176175864717166</v>
      </c>
      <c r="F29" s="17">
        <f t="shared" si="2"/>
        <v>-0.21941897458013787</v>
      </c>
      <c r="G29" s="22"/>
      <c r="H29" s="1"/>
    </row>
    <row r="30" spans="1:7" ht="15">
      <c r="A30" s="8" t="s">
        <v>22</v>
      </c>
      <c r="B30" s="19">
        <v>1047870</v>
      </c>
      <c r="C30" s="19">
        <v>1714302</v>
      </c>
      <c r="D30" s="19">
        <v>1940529</v>
      </c>
      <c r="E30" s="17">
        <f>D30/D$38</f>
        <v>0.01599445951300669</v>
      </c>
      <c r="F30" s="17">
        <f t="shared" si="2"/>
        <v>0.1319644963372848</v>
      </c>
      <c r="G30" s="22" t="s">
        <v>37</v>
      </c>
    </row>
    <row r="31" spans="2:7" ht="15">
      <c r="B31" s="19"/>
      <c r="C31" s="19"/>
      <c r="D31" s="19"/>
      <c r="E31" s="17"/>
      <c r="F31" s="17"/>
      <c r="G31" s="22"/>
    </row>
    <row r="32" spans="1:7" ht="15">
      <c r="A32" s="8" t="s">
        <v>25</v>
      </c>
      <c r="B32" s="7">
        <v>5096158</v>
      </c>
      <c r="C32" s="7">
        <v>3209904</v>
      </c>
      <c r="D32" s="7">
        <v>2236918</v>
      </c>
      <c r="E32" s="17">
        <f>D32/D$38</f>
        <v>0.018437392270311805</v>
      </c>
      <c r="F32" s="17">
        <f t="shared" si="2"/>
        <v>-0.3031199686968831</v>
      </c>
      <c r="G32" s="32"/>
    </row>
    <row r="33" spans="1:7" ht="15">
      <c r="A33" s="8" t="s">
        <v>26</v>
      </c>
      <c r="B33" s="7">
        <v>1713296</v>
      </c>
      <c r="C33" s="7">
        <v>1408468</v>
      </c>
      <c r="D33" s="7">
        <v>1750561</v>
      </c>
      <c r="E33" s="17">
        <f>D33/D$38</f>
        <v>0.014428682611570608</v>
      </c>
      <c r="F33" s="17">
        <f t="shared" si="2"/>
        <v>0.24288304739617797</v>
      </c>
      <c r="G33" s="22"/>
    </row>
    <row r="34" spans="1:7" ht="15">
      <c r="A34" s="8" t="s">
        <v>29</v>
      </c>
      <c r="B34" s="7">
        <v>2062276</v>
      </c>
      <c r="C34" s="7">
        <v>2233741</v>
      </c>
      <c r="D34" s="7">
        <v>3237240</v>
      </c>
      <c r="E34" s="17">
        <f>D34/D$38</f>
        <v>0.02668236553737964</v>
      </c>
      <c r="F34" s="17">
        <f t="shared" si="2"/>
        <v>0.4492459063069532</v>
      </c>
      <c r="G34" s="32"/>
    </row>
    <row r="35" spans="5:7" ht="15">
      <c r="E35" s="17"/>
      <c r="F35" s="17"/>
      <c r="G35" s="22"/>
    </row>
    <row r="36" spans="1:7" ht="15">
      <c r="A36" s="8" t="s">
        <v>52</v>
      </c>
      <c r="B36" s="7">
        <v>7091932</v>
      </c>
      <c r="C36" s="7">
        <v>9466112</v>
      </c>
      <c r="D36" s="7">
        <v>11677824</v>
      </c>
      <c r="E36" s="17">
        <f>D36/D$38</f>
        <v>0.09625235343971557</v>
      </c>
      <c r="F36" s="17">
        <f>(D36-C36)/C36</f>
        <v>0.23364523893230926</v>
      </c>
      <c r="G36" s="22" t="s">
        <v>45</v>
      </c>
    </row>
    <row r="37" spans="1:7" ht="15">
      <c r="A37" s="8" t="s">
        <v>27</v>
      </c>
      <c r="B37" s="19">
        <v>1443396</v>
      </c>
      <c r="C37" s="19">
        <v>1319802</v>
      </c>
      <c r="D37" s="19">
        <v>812981</v>
      </c>
      <c r="E37" s="17">
        <f>D37/D$38</f>
        <v>0.00670084893827595</v>
      </c>
      <c r="F37" s="17">
        <f t="shared" si="2"/>
        <v>-0.38401290496604795</v>
      </c>
      <c r="G37" s="22"/>
    </row>
    <row r="38" spans="1:7" ht="15.75" thickBot="1">
      <c r="A38" s="12" t="s">
        <v>1</v>
      </c>
      <c r="B38" s="15">
        <f>SUM(B23:B37)</f>
        <v>101087434</v>
      </c>
      <c r="C38" s="15">
        <f>SUM(C23:C37)</f>
        <v>107639388</v>
      </c>
      <c r="D38" s="15">
        <f>SUM(D23:D37)</f>
        <v>121325075</v>
      </c>
      <c r="E38" s="17">
        <f>SUM(E23:E37)</f>
        <v>1</v>
      </c>
      <c r="F38" s="17">
        <f t="shared" si="2"/>
        <v>0.12714385741397935</v>
      </c>
      <c r="G38" s="25"/>
    </row>
    <row r="39" spans="1:7" ht="15.75" thickTop="1">
      <c r="A39" s="12"/>
      <c r="B39" s="20">
        <f>B15-B38</f>
        <v>0</v>
      </c>
      <c r="C39" s="20">
        <f>C15-C38</f>
        <v>0</v>
      </c>
      <c r="D39" s="20">
        <f>D15-D38</f>
        <v>0</v>
      </c>
      <c r="E39" s="17"/>
      <c r="F39" s="17"/>
      <c r="G39" s="25"/>
    </row>
    <row r="40" spans="1:7" s="5" customFormat="1" ht="15">
      <c r="A40" s="27" t="s">
        <v>35</v>
      </c>
      <c r="B40" s="18"/>
      <c r="C40" s="18"/>
      <c r="D40" s="18"/>
      <c r="E40" s="16"/>
      <c r="F40" s="16"/>
      <c r="G40" s="22"/>
    </row>
    <row r="41" spans="1:7" s="5" customFormat="1" ht="15">
      <c r="A41" s="28"/>
      <c r="B41" s="18"/>
      <c r="C41" s="18"/>
      <c r="D41" s="18"/>
      <c r="E41" s="16"/>
      <c r="F41" s="16"/>
      <c r="G41" s="22"/>
    </row>
    <row r="42" spans="1:7" s="5" customFormat="1" ht="15">
      <c r="A42" s="12"/>
      <c r="B42" s="18"/>
      <c r="C42" s="18"/>
      <c r="D42" s="18"/>
      <c r="E42" s="16"/>
      <c r="F42" s="16"/>
      <c r="G42" s="22"/>
    </row>
    <row r="43" spans="1:7" ht="15.75">
      <c r="A43" s="29" t="s">
        <v>95</v>
      </c>
      <c r="G43" s="30" t="s">
        <v>84</v>
      </c>
    </row>
    <row r="44" spans="1:7" ht="15">
      <c r="A44" s="12"/>
      <c r="G44" s="26"/>
    </row>
    <row r="45" spans="1:10" ht="15">
      <c r="A45" s="12"/>
      <c r="B45" s="18" t="str">
        <f>B6</f>
        <v>2014-15</v>
      </c>
      <c r="C45" s="18" t="str">
        <f>C6</f>
        <v>2015-16</v>
      </c>
      <c r="D45" s="18" t="str">
        <f>D6</f>
        <v>2016-17</v>
      </c>
      <c r="E45" s="7" t="s">
        <v>24</v>
      </c>
      <c r="F45" s="31" t="s">
        <v>71</v>
      </c>
      <c r="G45" s="22" t="s">
        <v>19</v>
      </c>
      <c r="H45" s="3"/>
      <c r="J45" s="3"/>
    </row>
    <row r="46" spans="1:10" ht="15">
      <c r="A46" s="8" t="s">
        <v>3</v>
      </c>
      <c r="B46" s="7">
        <v>6210835</v>
      </c>
      <c r="C46" s="7">
        <v>6468581</v>
      </c>
      <c r="D46" s="7">
        <v>6897687</v>
      </c>
      <c r="E46" s="17">
        <f aca="true" t="shared" si="3" ref="E46:E55">D46/D$104</f>
        <v>0.05685293827347727</v>
      </c>
      <c r="F46" s="17">
        <f aca="true" t="shared" si="4" ref="F46:F55">(D46-C46)/C46</f>
        <v>0.06633696014628247</v>
      </c>
      <c r="G46" s="22" t="s">
        <v>87</v>
      </c>
      <c r="H46" s="2"/>
      <c r="I46" s="4"/>
      <c r="J46" s="4"/>
    </row>
    <row r="47" spans="1:10" ht="15">
      <c r="A47" s="8" t="s">
        <v>4</v>
      </c>
      <c r="B47" s="7">
        <v>12235224</v>
      </c>
      <c r="C47" s="7">
        <v>12279995</v>
      </c>
      <c r="D47" s="7">
        <v>13453400</v>
      </c>
      <c r="E47" s="17">
        <f t="shared" si="3"/>
        <v>0.1108872176670816</v>
      </c>
      <c r="F47" s="17">
        <f t="shared" si="4"/>
        <v>0.0955541920008925</v>
      </c>
      <c r="G47" s="22" t="s">
        <v>88</v>
      </c>
      <c r="H47" s="2"/>
      <c r="I47" s="4"/>
      <c r="J47" s="4"/>
    </row>
    <row r="48" spans="1:10" ht="15">
      <c r="A48" s="8" t="s">
        <v>31</v>
      </c>
      <c r="B48" s="7">
        <v>6086933</v>
      </c>
      <c r="C48" s="7">
        <v>6406777</v>
      </c>
      <c r="D48" s="7">
        <v>6556044</v>
      </c>
      <c r="E48" s="17">
        <f t="shared" si="3"/>
        <v>0.05403700760127286</v>
      </c>
      <c r="F48" s="17">
        <f t="shared" si="4"/>
        <v>0.023298298036594688</v>
      </c>
      <c r="G48" s="22"/>
      <c r="H48" s="2"/>
      <c r="I48" s="4"/>
      <c r="J48" s="4"/>
    </row>
    <row r="49" spans="1:10" ht="15">
      <c r="A49" s="8" t="s">
        <v>5</v>
      </c>
      <c r="B49" s="7">
        <v>14279165</v>
      </c>
      <c r="C49" s="7">
        <v>15306680</v>
      </c>
      <c r="D49" s="7">
        <v>16701502</v>
      </c>
      <c r="E49" s="17">
        <f t="shared" si="3"/>
        <v>0.13765911127604907</v>
      </c>
      <c r="F49" s="17">
        <f t="shared" si="4"/>
        <v>0.09112505128479853</v>
      </c>
      <c r="G49" s="22"/>
      <c r="H49" s="2"/>
      <c r="I49" s="4"/>
      <c r="J49" s="4"/>
    </row>
    <row r="50" spans="1:10" ht="15">
      <c r="A50" s="8" t="s">
        <v>6</v>
      </c>
      <c r="B50" s="7">
        <v>6298199</v>
      </c>
      <c r="C50" s="7">
        <v>6932549</v>
      </c>
      <c r="D50" s="7">
        <v>6410411</v>
      </c>
      <c r="E50" s="17">
        <f t="shared" si="3"/>
        <v>0.05283665392335426</v>
      </c>
      <c r="F50" s="17">
        <f t="shared" si="4"/>
        <v>-0.07531688560729971</v>
      </c>
      <c r="G50" s="22"/>
      <c r="H50" s="2"/>
      <c r="I50" s="35"/>
      <c r="J50" s="4"/>
    </row>
    <row r="51" spans="1:10" ht="15">
      <c r="A51" s="8" t="s">
        <v>7</v>
      </c>
      <c r="B51" s="7">
        <v>3033369</v>
      </c>
      <c r="C51" s="7">
        <v>3144646</v>
      </c>
      <c r="D51" s="7">
        <v>3408613</v>
      </c>
      <c r="E51" s="17">
        <f t="shared" si="3"/>
        <v>0.028094876512542853</v>
      </c>
      <c r="F51" s="17">
        <f t="shared" si="4"/>
        <v>0.08394172189810872</v>
      </c>
      <c r="G51" s="22"/>
      <c r="H51" s="2"/>
      <c r="I51" s="4"/>
      <c r="J51" s="4"/>
    </row>
    <row r="52" spans="1:10" ht="15">
      <c r="A52" s="8" t="s">
        <v>8</v>
      </c>
      <c r="B52" s="7">
        <v>16068324</v>
      </c>
      <c r="C52" s="7">
        <v>16755642</v>
      </c>
      <c r="D52" s="7">
        <v>17660701</v>
      </c>
      <c r="E52" s="17">
        <f t="shared" si="3"/>
        <v>0.1455651356489992</v>
      </c>
      <c r="F52" s="17">
        <f t="shared" si="4"/>
        <v>0.05401517888720707</v>
      </c>
      <c r="G52" s="25"/>
      <c r="H52" s="2"/>
      <c r="I52" s="4"/>
      <c r="J52" s="4"/>
    </row>
    <row r="53" spans="1:10" ht="15">
      <c r="A53" s="8" t="s">
        <v>9</v>
      </c>
      <c r="B53" s="7">
        <v>18847159</v>
      </c>
      <c r="C53" s="7">
        <v>20240710</v>
      </c>
      <c r="D53" s="7">
        <v>21766729</v>
      </c>
      <c r="E53" s="17">
        <f t="shared" si="3"/>
        <v>0.17940832923449665</v>
      </c>
      <c r="F53" s="17">
        <f t="shared" si="4"/>
        <v>0.07539355091792728</v>
      </c>
      <c r="G53" s="25"/>
      <c r="H53" s="34"/>
      <c r="I53" s="4"/>
      <c r="J53" s="4"/>
    </row>
    <row r="54" spans="1:10" ht="15">
      <c r="A54" s="8" t="s">
        <v>10</v>
      </c>
      <c r="B54" s="18">
        <v>3941478</v>
      </c>
      <c r="C54" s="18">
        <v>3610973</v>
      </c>
      <c r="D54" s="18">
        <v>4028776</v>
      </c>
      <c r="E54" s="17">
        <f t="shared" si="3"/>
        <v>0.03320645793954795</v>
      </c>
      <c r="F54" s="17">
        <f t="shared" si="4"/>
        <v>0.11570371752987353</v>
      </c>
      <c r="G54" s="22"/>
      <c r="H54" s="2"/>
      <c r="I54" s="7"/>
      <c r="J54" s="4"/>
    </row>
    <row r="55" spans="1:10" ht="15">
      <c r="A55" s="8" t="s">
        <v>44</v>
      </c>
      <c r="B55" s="36">
        <f>SUM(B46:B54)</f>
        <v>87000686</v>
      </c>
      <c r="C55" s="36">
        <f>SUM(C46:C54)</f>
        <v>91146553</v>
      </c>
      <c r="D55" s="36">
        <f>SUM(D46:D54)</f>
        <v>96883863</v>
      </c>
      <c r="E55" s="17">
        <f t="shared" si="3"/>
        <v>0.7985477280768217</v>
      </c>
      <c r="F55" s="17">
        <f t="shared" si="4"/>
        <v>0.06294598984999465</v>
      </c>
      <c r="G55" s="22"/>
      <c r="H55" s="2"/>
      <c r="I55" s="7"/>
      <c r="J55" s="4"/>
    </row>
    <row r="56" spans="5:7" ht="15">
      <c r="E56" s="17"/>
      <c r="F56" s="17"/>
      <c r="G56" s="22"/>
    </row>
    <row r="57" spans="1:10" ht="15">
      <c r="A57" s="8" t="s">
        <v>78</v>
      </c>
      <c r="B57" s="37">
        <v>540385</v>
      </c>
      <c r="C57" s="37">
        <v>519200</v>
      </c>
      <c r="D57" s="37">
        <v>522236</v>
      </c>
      <c r="E57" s="17">
        <f aca="true" t="shared" si="5" ref="E57:E81">D57/D$104</f>
        <v>0.004304435830762932</v>
      </c>
      <c r="F57" s="17">
        <f>(D57-C57)/C57</f>
        <v>0.005847457627118644</v>
      </c>
      <c r="G57" s="22"/>
      <c r="H57" s="2"/>
      <c r="I57" s="4"/>
      <c r="J57" s="4"/>
    </row>
    <row r="58" spans="1:7" ht="15">
      <c r="A58" s="8" t="s">
        <v>77</v>
      </c>
      <c r="B58" s="37">
        <v>918209</v>
      </c>
      <c r="C58" s="37">
        <v>978822</v>
      </c>
      <c r="D58" s="37">
        <v>807585</v>
      </c>
      <c r="E58" s="17">
        <f t="shared" si="5"/>
        <v>0.00665637338365544</v>
      </c>
      <c r="F58" s="17">
        <f>(D58-C58)/C58</f>
        <v>-0.17494191998136535</v>
      </c>
      <c r="G58" s="39" t="s">
        <v>90</v>
      </c>
    </row>
    <row r="59" spans="1:10" ht="15">
      <c r="A59" s="8" t="s">
        <v>15</v>
      </c>
      <c r="B59" s="37">
        <v>409242</v>
      </c>
      <c r="C59" s="37">
        <v>472766</v>
      </c>
      <c r="D59" s="37">
        <v>502120</v>
      </c>
      <c r="E59" s="17">
        <f t="shared" si="5"/>
        <v>0.004138633336925611</v>
      </c>
      <c r="F59" s="17">
        <f>(D59-C59)/C59</f>
        <v>0.06208991340324812</v>
      </c>
      <c r="G59" s="22"/>
      <c r="H59" s="2"/>
      <c r="I59" s="4"/>
      <c r="J59" s="4"/>
    </row>
    <row r="60" spans="1:10" s="43" customFormat="1" ht="15">
      <c r="A60" s="46" t="s">
        <v>65</v>
      </c>
      <c r="B60" s="37">
        <v>0</v>
      </c>
      <c r="C60" s="37">
        <v>0</v>
      </c>
      <c r="D60" s="37">
        <v>2221478</v>
      </c>
      <c r="E60" s="17">
        <f t="shared" si="5"/>
        <v>0.018310130861242</v>
      </c>
      <c r="F60" s="17"/>
      <c r="G60" s="22" t="s">
        <v>67</v>
      </c>
      <c r="H60" s="2"/>
      <c r="I60" s="4"/>
      <c r="J60" s="4"/>
    </row>
    <row r="61" spans="1:10" ht="15">
      <c r="A61" s="8" t="s">
        <v>40</v>
      </c>
      <c r="B61" s="37">
        <v>345495</v>
      </c>
      <c r="C61" s="37">
        <v>357851</v>
      </c>
      <c r="D61" s="37">
        <v>410243</v>
      </c>
      <c r="E61" s="17">
        <f t="shared" si="5"/>
        <v>0.0033813537720870975</v>
      </c>
      <c r="F61" s="17">
        <f>(D61-C61)/C61</f>
        <v>0.14640730359842505</v>
      </c>
      <c r="G61" s="22"/>
      <c r="H61" s="34"/>
      <c r="I61" s="4"/>
      <c r="J61" s="4"/>
    </row>
    <row r="62" spans="1:10" ht="15">
      <c r="A62" s="8" t="s">
        <v>68</v>
      </c>
      <c r="B62" s="37">
        <v>557710</v>
      </c>
      <c r="C62" s="37">
        <v>419603</v>
      </c>
      <c r="D62" s="37">
        <v>333045</v>
      </c>
      <c r="E62" s="17">
        <f t="shared" si="5"/>
        <v>0.0027450632113765437</v>
      </c>
      <c r="F62" s="17">
        <f>(D62-C62)/C62</f>
        <v>-0.20628546507055479</v>
      </c>
      <c r="G62" s="22" t="s">
        <v>70</v>
      </c>
      <c r="H62" s="2"/>
      <c r="I62" s="4"/>
      <c r="J62" s="4"/>
    </row>
    <row r="63" spans="1:10" ht="15">
      <c r="A63" s="8" t="s">
        <v>30</v>
      </c>
      <c r="B63" s="37">
        <v>305896</v>
      </c>
      <c r="C63" s="37">
        <v>318993</v>
      </c>
      <c r="D63" s="37">
        <v>323922</v>
      </c>
      <c r="E63" s="17">
        <f t="shared" si="5"/>
        <v>0.002669868532947538</v>
      </c>
      <c r="F63" s="17">
        <f>(D63-C63)/C63</f>
        <v>0.015451749724915594</v>
      </c>
      <c r="G63" s="22" t="s">
        <v>18</v>
      </c>
      <c r="H63" s="2"/>
      <c r="I63" s="4"/>
      <c r="J63" s="4"/>
    </row>
    <row r="64" spans="1:10" ht="15">
      <c r="A64" s="8" t="s">
        <v>41</v>
      </c>
      <c r="B64" s="37">
        <v>669077</v>
      </c>
      <c r="C64" s="37">
        <v>720586</v>
      </c>
      <c r="D64" s="37">
        <v>753848</v>
      </c>
      <c r="E64" s="17">
        <f t="shared" si="5"/>
        <v>0.006213455874640918</v>
      </c>
      <c r="F64" s="17">
        <f>(D64-C64)/C64</f>
        <v>0.04615965339321053</v>
      </c>
      <c r="G64" s="22"/>
      <c r="H64" s="2"/>
      <c r="I64" s="4"/>
      <c r="J64" s="4"/>
    </row>
    <row r="65" spans="1:10" s="43" customFormat="1" ht="15">
      <c r="A65" s="46" t="s">
        <v>76</v>
      </c>
      <c r="B65" s="37">
        <v>0</v>
      </c>
      <c r="C65" s="37">
        <v>0</v>
      </c>
      <c r="D65" s="37">
        <v>364359</v>
      </c>
      <c r="E65" s="17">
        <f t="shared" si="5"/>
        <v>0.0030031631960664358</v>
      </c>
      <c r="F65" s="17"/>
      <c r="G65" s="22" t="s">
        <v>67</v>
      </c>
      <c r="H65" s="2"/>
      <c r="I65" s="4"/>
      <c r="J65" s="4"/>
    </row>
    <row r="66" spans="1:10" ht="15">
      <c r="A66" s="8" t="s">
        <v>13</v>
      </c>
      <c r="B66" s="37">
        <v>241118</v>
      </c>
      <c r="C66" s="37">
        <v>182259</v>
      </c>
      <c r="D66" s="37">
        <v>179232</v>
      </c>
      <c r="E66" s="17">
        <f t="shared" si="5"/>
        <v>0.0014772873620725146</v>
      </c>
      <c r="F66" s="17">
        <f>(D66-C66)/C66</f>
        <v>-0.016608233338271362</v>
      </c>
      <c r="G66" s="22"/>
      <c r="H66" s="2"/>
      <c r="I66" s="4"/>
      <c r="J66" s="4"/>
    </row>
    <row r="67" spans="1:10" s="43" customFormat="1" ht="15">
      <c r="A67" s="46" t="s">
        <v>63</v>
      </c>
      <c r="B67" s="37">
        <v>0</v>
      </c>
      <c r="C67" s="37">
        <v>0</v>
      </c>
      <c r="D67" s="37">
        <v>1123257</v>
      </c>
      <c r="E67" s="17">
        <f t="shared" si="5"/>
        <v>0.00925824278287073</v>
      </c>
      <c r="F67" s="17"/>
      <c r="G67" s="22" t="s">
        <v>67</v>
      </c>
      <c r="H67" s="2"/>
      <c r="I67" s="4"/>
      <c r="J67" s="4"/>
    </row>
    <row r="68" spans="1:10" ht="15">
      <c r="A68" s="8" t="s">
        <v>54</v>
      </c>
      <c r="B68" s="37">
        <v>193000</v>
      </c>
      <c r="C68" s="37">
        <v>386000</v>
      </c>
      <c r="D68" s="37">
        <v>348498</v>
      </c>
      <c r="E68" s="17">
        <f t="shared" si="5"/>
        <v>0.002872431770596474</v>
      </c>
      <c r="F68" s="17">
        <f aca="true" t="shared" si="6" ref="F68:F73">(D68-C68)/C68</f>
        <v>-0.09715544041450777</v>
      </c>
      <c r="G68" s="22" t="s">
        <v>86</v>
      </c>
      <c r="H68" s="2"/>
      <c r="I68" s="4"/>
      <c r="J68" s="4"/>
    </row>
    <row r="69" spans="1:10" ht="15">
      <c r="A69" s="8" t="s">
        <v>38</v>
      </c>
      <c r="B69" s="37">
        <v>692971</v>
      </c>
      <c r="C69" s="37">
        <v>891023</v>
      </c>
      <c r="D69" s="37">
        <v>875453</v>
      </c>
      <c r="E69" s="17">
        <f t="shared" si="5"/>
        <v>0.007215763105854252</v>
      </c>
      <c r="F69" s="17">
        <f t="shared" si="6"/>
        <v>-0.017474296398633928</v>
      </c>
      <c r="G69" s="22"/>
      <c r="H69" s="2"/>
      <c r="I69" s="4"/>
      <c r="J69" s="4"/>
    </row>
    <row r="70" spans="1:10" ht="15">
      <c r="A70" s="8" t="s">
        <v>12</v>
      </c>
      <c r="B70" s="37">
        <v>452017</v>
      </c>
      <c r="C70" s="38">
        <v>456897</v>
      </c>
      <c r="D70" s="37">
        <v>506663</v>
      </c>
      <c r="E70" s="17">
        <f t="shared" si="5"/>
        <v>0.004176078193234169</v>
      </c>
      <c r="F70" s="17">
        <f t="shared" si="6"/>
        <v>0.10892170445417676</v>
      </c>
      <c r="G70" s="22"/>
      <c r="H70" s="2"/>
      <c r="I70" s="4"/>
      <c r="J70" s="4"/>
    </row>
    <row r="71" spans="1:10" ht="15">
      <c r="A71" s="8" t="s">
        <v>16</v>
      </c>
      <c r="B71" s="37">
        <v>476872</v>
      </c>
      <c r="C71" s="37">
        <v>402268</v>
      </c>
      <c r="D71" s="37">
        <v>404570</v>
      </c>
      <c r="E71" s="17">
        <f t="shared" si="5"/>
        <v>0.0033345950950370317</v>
      </c>
      <c r="F71" s="17">
        <f t="shared" si="6"/>
        <v>0.005722553123788121</v>
      </c>
      <c r="G71" s="22"/>
      <c r="H71" s="2"/>
      <c r="I71" s="4"/>
      <c r="J71" s="4"/>
    </row>
    <row r="72" spans="1:10" ht="15">
      <c r="A72" s="8" t="s">
        <v>17</v>
      </c>
      <c r="B72" s="37">
        <v>476679</v>
      </c>
      <c r="C72" s="37">
        <v>456012</v>
      </c>
      <c r="D72" s="37">
        <v>399370</v>
      </c>
      <c r="E72" s="17">
        <f t="shared" si="5"/>
        <v>0.003291735034987615</v>
      </c>
      <c r="F72" s="17">
        <f t="shared" si="6"/>
        <v>-0.12421164355323983</v>
      </c>
      <c r="G72" s="22"/>
      <c r="H72" s="2"/>
      <c r="I72" s="4"/>
      <c r="J72" s="4"/>
    </row>
    <row r="73" spans="1:10" ht="15">
      <c r="A73" s="8" t="s">
        <v>53</v>
      </c>
      <c r="B73" s="37">
        <v>87033</v>
      </c>
      <c r="C73" s="37">
        <v>113945</v>
      </c>
      <c r="D73" s="37">
        <v>199487</v>
      </c>
      <c r="E73" s="17">
        <f t="shared" si="5"/>
        <v>0.0016442355382842336</v>
      </c>
      <c r="F73" s="17">
        <f t="shared" si="6"/>
        <v>0.7507306156479003</v>
      </c>
      <c r="G73" s="22"/>
      <c r="H73" s="2"/>
      <c r="I73" s="4"/>
      <c r="J73" s="4"/>
    </row>
    <row r="74" spans="1:10" s="43" customFormat="1" ht="15">
      <c r="A74" s="46" t="s">
        <v>64</v>
      </c>
      <c r="B74" s="37">
        <v>0</v>
      </c>
      <c r="C74" s="37">
        <v>0</v>
      </c>
      <c r="D74" s="37">
        <v>372053</v>
      </c>
      <c r="E74" s="17">
        <f t="shared" si="5"/>
        <v>0.003066579600301092</v>
      </c>
      <c r="F74" s="17"/>
      <c r="G74" s="22" t="s">
        <v>67</v>
      </c>
      <c r="H74" s="2"/>
      <c r="I74" s="4"/>
      <c r="J74" s="4"/>
    </row>
    <row r="75" spans="1:10" s="43" customFormat="1" ht="15">
      <c r="A75" s="46" t="s">
        <v>69</v>
      </c>
      <c r="B75" s="37">
        <v>80000</v>
      </c>
      <c r="C75" s="37">
        <v>83010</v>
      </c>
      <c r="D75" s="37">
        <v>120024</v>
      </c>
      <c r="E75" s="17">
        <f t="shared" si="5"/>
        <v>0.0009892761244944626</v>
      </c>
      <c r="F75" s="17">
        <f>(D75-C75)/C75</f>
        <v>0.4458980845681243</v>
      </c>
      <c r="G75" s="22"/>
      <c r="H75" s="2"/>
      <c r="I75" s="4"/>
      <c r="J75" s="4"/>
    </row>
    <row r="76" spans="1:10" ht="15">
      <c r="A76" s="8" t="s">
        <v>11</v>
      </c>
      <c r="B76" s="38">
        <v>2192450</v>
      </c>
      <c r="C76" s="38">
        <v>2273690</v>
      </c>
      <c r="D76" s="38">
        <v>2258657</v>
      </c>
      <c r="E76" s="17">
        <f t="shared" si="5"/>
        <v>0.01861657204827609</v>
      </c>
      <c r="F76" s="17">
        <f>(D76-C76)/C76</f>
        <v>-0.006611719275714807</v>
      </c>
      <c r="G76" s="32" t="s">
        <v>55</v>
      </c>
      <c r="H76" s="2"/>
      <c r="I76" s="4"/>
      <c r="J76" s="4"/>
    </row>
    <row r="77" spans="1:10" s="43" customFormat="1" ht="15">
      <c r="A77" s="46" t="s">
        <v>66</v>
      </c>
      <c r="B77" s="38">
        <v>0</v>
      </c>
      <c r="C77" s="38">
        <v>0</v>
      </c>
      <c r="D77" s="38">
        <v>1726085</v>
      </c>
      <c r="E77" s="17">
        <f t="shared" si="5"/>
        <v>0.0142269436058457</v>
      </c>
      <c r="F77" s="17"/>
      <c r="G77" s="22" t="s">
        <v>67</v>
      </c>
      <c r="H77" s="2"/>
      <c r="I77" s="4"/>
      <c r="J77" s="4"/>
    </row>
    <row r="78" spans="1:10" ht="15">
      <c r="A78" s="8" t="s">
        <v>82</v>
      </c>
      <c r="B78" s="37">
        <v>393932</v>
      </c>
      <c r="C78" s="37">
        <v>394764</v>
      </c>
      <c r="D78" s="37">
        <v>410472</v>
      </c>
      <c r="E78" s="17">
        <f t="shared" si="5"/>
        <v>0.00338324126319312</v>
      </c>
      <c r="F78" s="17">
        <f>(D78-C78)/C78</f>
        <v>0.03979086238866766</v>
      </c>
      <c r="G78" s="22"/>
      <c r="H78" s="2"/>
      <c r="I78" s="4"/>
      <c r="J78" s="4"/>
    </row>
    <row r="79" spans="1:10" s="43" customFormat="1" ht="15">
      <c r="A79" s="46" t="s">
        <v>14</v>
      </c>
      <c r="B79" s="37">
        <v>414104</v>
      </c>
      <c r="C79" s="37">
        <v>315098</v>
      </c>
      <c r="D79" s="37">
        <v>226782</v>
      </c>
      <c r="E79" s="17">
        <f t="shared" si="5"/>
        <v>0.0018692096419474704</v>
      </c>
      <c r="F79" s="17">
        <f>(D79-C79)/C79</f>
        <v>-0.28028105541767956</v>
      </c>
      <c r="G79" s="22"/>
      <c r="H79" s="2"/>
      <c r="I79" s="4"/>
      <c r="J79" s="4"/>
    </row>
    <row r="80" spans="1:10" ht="15">
      <c r="A80" s="8" t="s">
        <v>72</v>
      </c>
      <c r="B80" s="37">
        <v>0</v>
      </c>
      <c r="C80" s="37">
        <v>62006</v>
      </c>
      <c r="D80" s="37">
        <v>360945</v>
      </c>
      <c r="E80" s="17">
        <f t="shared" si="5"/>
        <v>0.0029750239181801454</v>
      </c>
      <c r="F80" s="17">
        <f>(D80-C80)/C80</f>
        <v>4.821130213205174</v>
      </c>
      <c r="G80" s="22"/>
      <c r="H80" s="2"/>
      <c r="I80" s="4"/>
      <c r="J80" s="4"/>
    </row>
    <row r="81" spans="1:10" ht="15">
      <c r="A81" s="8" t="s">
        <v>43</v>
      </c>
      <c r="B81" s="36">
        <f>SUM(B57:B80)</f>
        <v>9446190</v>
      </c>
      <c r="C81" s="36">
        <f>SUM(C57:C80)</f>
        <v>9804793</v>
      </c>
      <c r="D81" s="36">
        <f>SUM(D57:D80)</f>
        <v>15750384</v>
      </c>
      <c r="E81" s="17">
        <f t="shared" si="5"/>
        <v>0.12981969308487962</v>
      </c>
      <c r="F81" s="17">
        <f>(D81-C81)/C81</f>
        <v>0.6063963818512028</v>
      </c>
      <c r="G81" s="22"/>
      <c r="H81" s="2"/>
      <c r="I81" s="4"/>
      <c r="J81" s="4"/>
    </row>
    <row r="82" spans="1:7" s="43" customFormat="1" ht="15">
      <c r="A82" s="46"/>
      <c r="B82" s="7"/>
      <c r="C82" s="7"/>
      <c r="D82" s="7"/>
      <c r="E82" s="17"/>
      <c r="F82" s="17"/>
      <c r="G82" s="22"/>
    </row>
    <row r="83" spans="1:7" s="43" customFormat="1" ht="15">
      <c r="A83" s="46"/>
      <c r="B83" s="7"/>
      <c r="C83" s="7"/>
      <c r="D83" s="7"/>
      <c r="E83" s="17"/>
      <c r="F83" s="17"/>
      <c r="G83" s="22"/>
    </row>
    <row r="84" spans="1:7" s="43" customFormat="1" ht="15.75">
      <c r="A84" s="29" t="s">
        <v>98</v>
      </c>
      <c r="B84" s="7"/>
      <c r="C84" s="7"/>
      <c r="D84" s="7"/>
      <c r="E84" s="46"/>
      <c r="F84" s="46"/>
      <c r="G84" s="30" t="s">
        <v>85</v>
      </c>
    </row>
    <row r="85" spans="1:7" s="43" customFormat="1" ht="15">
      <c r="A85" s="12"/>
      <c r="B85" s="7"/>
      <c r="C85" s="7"/>
      <c r="D85" s="7"/>
      <c r="E85" s="46"/>
      <c r="F85" s="46"/>
      <c r="G85" s="26"/>
    </row>
    <row r="86" spans="1:7" s="43" customFormat="1" ht="15">
      <c r="A86" s="46" t="s">
        <v>99</v>
      </c>
      <c r="B86" s="7"/>
      <c r="C86" s="7"/>
      <c r="D86" s="7"/>
      <c r="E86" s="17"/>
      <c r="F86" s="17"/>
      <c r="G86" s="22"/>
    </row>
    <row r="87" spans="1:7" s="43" customFormat="1" ht="15">
      <c r="A87" s="46" t="s">
        <v>97</v>
      </c>
      <c r="B87" s="7"/>
      <c r="C87" s="7"/>
      <c r="D87" s="7"/>
      <c r="E87" s="17"/>
      <c r="F87" s="17"/>
      <c r="G87" s="22"/>
    </row>
    <row r="88" spans="1:7" s="43" customFormat="1" ht="15">
      <c r="A88" s="46"/>
      <c r="B88" s="7"/>
      <c r="C88" s="7"/>
      <c r="D88" s="7"/>
      <c r="E88" s="17"/>
      <c r="F88" s="17"/>
      <c r="G88" s="22"/>
    </row>
    <row r="89" spans="1:10" s="43" customFormat="1" ht="15">
      <c r="A89" s="12"/>
      <c r="B89" s="18" t="str">
        <f>B6</f>
        <v>2014-15</v>
      </c>
      <c r="C89" s="18" t="str">
        <f>C6</f>
        <v>2015-16</v>
      </c>
      <c r="D89" s="18" t="str">
        <f>D6</f>
        <v>2016-17</v>
      </c>
      <c r="E89" s="7" t="s">
        <v>24</v>
      </c>
      <c r="F89" s="31" t="s">
        <v>71</v>
      </c>
      <c r="G89" s="22" t="s">
        <v>19</v>
      </c>
      <c r="H89" s="3"/>
      <c r="J89" s="3"/>
    </row>
    <row r="90" spans="1:7" s="43" customFormat="1" ht="15">
      <c r="A90" s="51" t="s">
        <v>93</v>
      </c>
      <c r="B90" s="7"/>
      <c r="C90" s="7"/>
      <c r="D90" s="7"/>
      <c r="E90" s="17"/>
      <c r="F90" s="17"/>
      <c r="G90" s="22"/>
    </row>
    <row r="91" spans="1:9" s="5" customFormat="1" ht="15">
      <c r="A91" s="50" t="s">
        <v>48</v>
      </c>
      <c r="B91" s="18">
        <v>1187865</v>
      </c>
      <c r="C91" s="18">
        <v>1534560</v>
      </c>
      <c r="D91" s="18">
        <v>1702996</v>
      </c>
      <c r="E91" s="17">
        <f>D91/D$104</f>
        <v>0.01403663669690705</v>
      </c>
      <c r="F91" s="17">
        <f>(D91-C91)/C91</f>
        <v>0.10976175581274111</v>
      </c>
      <c r="I91" s="18"/>
    </row>
    <row r="92" spans="1:9" s="5" customFormat="1" ht="15">
      <c r="A92" s="50" t="s">
        <v>47</v>
      </c>
      <c r="B92" s="18">
        <v>582641</v>
      </c>
      <c r="C92" s="18">
        <v>718084</v>
      </c>
      <c r="D92" s="18">
        <v>998695</v>
      </c>
      <c r="E92" s="17">
        <f>D92/D$104</f>
        <v>0.008231563013663911</v>
      </c>
      <c r="F92" s="17">
        <f>(D92-C92)/C92</f>
        <v>0.39077740208666395</v>
      </c>
      <c r="G92" s="22"/>
      <c r="I92" s="18"/>
    </row>
    <row r="93" spans="1:9" s="5" customFormat="1" ht="15">
      <c r="A93" s="50" t="s">
        <v>49</v>
      </c>
      <c r="B93" s="18">
        <v>1426656</v>
      </c>
      <c r="C93" s="18">
        <v>1470256</v>
      </c>
      <c r="D93" s="18">
        <v>1646756</v>
      </c>
      <c r="E93" s="17">
        <f>D93/D$104</f>
        <v>0.013573088662834125</v>
      </c>
      <c r="F93" s="17">
        <f>(D93-C93)/C93</f>
        <v>0.12004712104558662</v>
      </c>
      <c r="I93" s="18"/>
    </row>
    <row r="94" spans="1:9" s="5" customFormat="1" ht="15">
      <c r="A94" s="13"/>
      <c r="B94" s="18"/>
      <c r="C94" s="18"/>
      <c r="D94" s="18"/>
      <c r="E94" s="17"/>
      <c r="F94" s="17"/>
      <c r="I94" s="18"/>
    </row>
    <row r="95" spans="1:9" s="5" customFormat="1" ht="15">
      <c r="A95" s="12" t="s">
        <v>61</v>
      </c>
      <c r="B95" s="18">
        <v>0</v>
      </c>
      <c r="C95" s="18">
        <v>1160340</v>
      </c>
      <c r="D95" s="18">
        <v>2578695</v>
      </c>
      <c r="E95" s="17"/>
      <c r="F95" s="17"/>
      <c r="G95" s="48" t="s">
        <v>74</v>
      </c>
      <c r="I95" s="18"/>
    </row>
    <row r="96" spans="1:9" s="5" customFormat="1" ht="15">
      <c r="A96" s="13"/>
      <c r="B96" s="18"/>
      <c r="C96" s="18"/>
      <c r="D96" s="18"/>
      <c r="E96" s="17"/>
      <c r="F96" s="17"/>
      <c r="G96" s="48"/>
      <c r="I96" s="18"/>
    </row>
    <row r="97" spans="1:9" s="5" customFormat="1" ht="15">
      <c r="A97" s="12" t="s">
        <v>75</v>
      </c>
      <c r="B97" s="18">
        <v>0</v>
      </c>
      <c r="C97" s="18">
        <v>485000</v>
      </c>
      <c r="D97" s="18">
        <v>887932</v>
      </c>
      <c r="E97" s="17"/>
      <c r="F97" s="17"/>
      <c r="G97" s="48" t="s">
        <v>92</v>
      </c>
      <c r="I97" s="18"/>
    </row>
    <row r="98" spans="1:9" s="5" customFormat="1" ht="15">
      <c r="A98" s="13"/>
      <c r="B98" s="18"/>
      <c r="C98" s="18"/>
      <c r="D98" s="18"/>
      <c r="E98" s="17"/>
      <c r="F98" s="17"/>
      <c r="G98" s="48"/>
      <c r="I98" s="18"/>
    </row>
    <row r="99" spans="1:10" ht="15">
      <c r="A99" s="8" t="s">
        <v>73</v>
      </c>
      <c r="B99" s="36">
        <f>SUM(B91:B97)</f>
        <v>3197162</v>
      </c>
      <c r="C99" s="36">
        <f>SUM(C91:C97)</f>
        <v>5368240</v>
      </c>
      <c r="D99" s="36">
        <f>SUM(D91:D97)</f>
        <v>7815074</v>
      </c>
      <c r="E99" s="17">
        <f>D99/D$104</f>
        <v>0.0644143347943531</v>
      </c>
      <c r="F99" s="17">
        <f>(D99-C99)/C99</f>
        <v>0.45579817593848265</v>
      </c>
      <c r="G99" s="5"/>
      <c r="H99" s="2"/>
      <c r="I99" s="7"/>
      <c r="J99" s="4"/>
    </row>
    <row r="100" spans="2:10" ht="15">
      <c r="B100" s="14"/>
      <c r="C100" s="14"/>
      <c r="D100" s="14"/>
      <c r="E100" s="17"/>
      <c r="F100" s="17"/>
      <c r="G100" s="22"/>
      <c r="H100" s="2"/>
      <c r="I100" s="4"/>
      <c r="J100" s="4"/>
    </row>
    <row r="101" spans="1:7" s="5" customFormat="1" ht="15">
      <c r="A101" s="13"/>
      <c r="B101" s="18"/>
      <c r="C101" s="18"/>
      <c r="D101" s="18"/>
      <c r="E101" s="16"/>
      <c r="F101" s="17"/>
      <c r="G101" s="22"/>
    </row>
    <row r="102" spans="1:10" ht="15">
      <c r="A102" s="8" t="s">
        <v>27</v>
      </c>
      <c r="B102" s="40">
        <v>1443396</v>
      </c>
      <c r="C102" s="40">
        <v>1319802</v>
      </c>
      <c r="D102" s="40">
        <v>875754</v>
      </c>
      <c r="E102" s="17">
        <f>D102/D$104</f>
        <v>0.007218244043945573</v>
      </c>
      <c r="F102" s="17">
        <f>(D102-C102)/C102</f>
        <v>-0.3364504675701355</v>
      </c>
      <c r="G102" s="32"/>
      <c r="H102" s="2"/>
      <c r="I102" s="4"/>
      <c r="J102" s="4"/>
    </row>
    <row r="103" spans="1:10" s="43" customFormat="1" ht="15">
      <c r="A103" s="46"/>
      <c r="B103" s="40"/>
      <c r="C103" s="40"/>
      <c r="D103" s="40"/>
      <c r="E103" s="17"/>
      <c r="F103" s="17"/>
      <c r="G103" s="32"/>
      <c r="H103" s="2"/>
      <c r="I103" s="4"/>
      <c r="J103" s="4"/>
    </row>
    <row r="104" spans="1:10" ht="15.75" thickBot="1">
      <c r="A104" s="12" t="s">
        <v>96</v>
      </c>
      <c r="B104" s="15">
        <f>B55+B99+B81+B102</f>
        <v>101087434</v>
      </c>
      <c r="C104" s="15">
        <f>C55+C99+C81+C102</f>
        <v>107639388</v>
      </c>
      <c r="D104" s="15">
        <f>D55+D99+D81+D102</f>
        <v>121325075</v>
      </c>
      <c r="E104" s="17">
        <f>D104/D$104</f>
        <v>1</v>
      </c>
      <c r="F104" s="17">
        <f>(D104-C104)/C104</f>
        <v>0.12714385741397935</v>
      </c>
      <c r="G104" s="22"/>
      <c r="H104" s="2"/>
      <c r="I104" s="4"/>
      <c r="J104" s="4"/>
    </row>
    <row r="105" spans="1:7" s="5" customFormat="1" ht="15.75" thickTop="1">
      <c r="A105" s="12"/>
      <c r="B105" s="18"/>
      <c r="C105" s="18"/>
      <c r="D105" s="18"/>
      <c r="E105" s="16"/>
      <c r="F105" s="16"/>
      <c r="G105" s="22"/>
    </row>
    <row r="106" spans="1:7" s="5" customFormat="1" ht="15">
      <c r="A106" s="12"/>
      <c r="B106" s="18"/>
      <c r="C106" s="18"/>
      <c r="D106" s="18"/>
      <c r="E106" s="16"/>
      <c r="F106" s="16"/>
      <c r="G106" s="22"/>
    </row>
    <row r="107" spans="1:7" s="5" customFormat="1" ht="15">
      <c r="A107" s="16"/>
      <c r="B107" s="18"/>
      <c r="C107" s="18"/>
      <c r="D107" s="18"/>
      <c r="E107" s="18"/>
      <c r="F107" s="18"/>
      <c r="G107" s="22"/>
    </row>
    <row r="108" spans="2:4" ht="15">
      <c r="B108" s="41"/>
      <c r="C108" s="41"/>
      <c r="D108" s="41"/>
    </row>
    <row r="111" spans="2:7" ht="15">
      <c r="B111"/>
      <c r="C111"/>
      <c r="D111"/>
      <c r="E111"/>
      <c r="F111"/>
      <c r="G111"/>
    </row>
    <row r="112" spans="2:7" ht="15">
      <c r="B112"/>
      <c r="C112"/>
      <c r="D112"/>
      <c r="E112"/>
      <c r="F112"/>
      <c r="G112"/>
    </row>
    <row r="113" spans="2:7" ht="15">
      <c r="B113"/>
      <c r="C113"/>
      <c r="D113"/>
      <c r="E113"/>
      <c r="F113"/>
      <c r="G113"/>
    </row>
    <row r="114" spans="2:7" ht="15">
      <c r="B114"/>
      <c r="C114"/>
      <c r="D114"/>
      <c r="E114"/>
      <c r="F114"/>
      <c r="G114"/>
    </row>
    <row r="115" spans="2:7" ht="15">
      <c r="B115"/>
      <c r="C115"/>
      <c r="D115"/>
      <c r="E115"/>
      <c r="F115"/>
      <c r="G115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scale="87" r:id="rId1"/>
  <rowBreaks count="2" manualBreakCount="2">
    <brk id="4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Divison of Academic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lmrotunni</dc:creator>
  <cp:keywords/>
  <dc:description/>
  <cp:lastModifiedBy>Valerie D Otto</cp:lastModifiedBy>
  <cp:lastPrinted>2017-02-13T21:07:07Z</cp:lastPrinted>
  <dcterms:created xsi:type="dcterms:W3CDTF">2008-11-03T20:27:59Z</dcterms:created>
  <dcterms:modified xsi:type="dcterms:W3CDTF">2017-02-21T18:31:45Z</dcterms:modified>
  <cp:category/>
  <cp:version/>
  <cp:contentType/>
  <cp:contentStatus/>
</cp:coreProperties>
</file>