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amderosa_cpp_edu/Documents/Faculty Director/Templates/"/>
    </mc:Choice>
  </mc:AlternateContent>
  <xr:revisionPtr revIDLastSave="922" documentId="8_{A5AEC021-EEDC-5C41-95B4-124CA66D5827}" xr6:coauthVersionLast="47" xr6:coauthVersionMax="47" xr10:uidLastSave="{9755C278-E6E3-854A-A260-FF4A29779FD7}"/>
  <bookViews>
    <workbookView xWindow="-48640" yWindow="-6260" windowWidth="31760" windowHeight="22160" xr2:uid="{85DDEE28-367E-4245-9EB0-D182E98AAF28}"/>
  </bookViews>
  <sheets>
    <sheet name="BACHELORS PROGRAM" sheetId="1" r:id="rId1"/>
    <sheet name="MASTERS PROGRAM" sheetId="3" r:id="rId2"/>
    <sheet name="BLENDED PROGRAM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" i="2" l="1"/>
  <c r="B4" i="2"/>
  <c r="B13" i="3" l="1"/>
  <c r="B5" i="3" a="1"/>
  <c r="B5" i="3" s="1"/>
  <c r="B4" i="3"/>
  <c r="B3" i="3" l="1"/>
  <c r="B28" i="2"/>
  <c r="B35" i="2" s="1"/>
  <c r="B14" i="2"/>
  <c r="B11" i="2"/>
  <c r="B18" i="2" l="1"/>
  <c r="B36" i="2" s="1"/>
  <c r="B37" i="2" l="1"/>
  <c r="B38" i="2"/>
  <c r="B7" i="2" l="1"/>
  <c r="B3" i="2"/>
  <c r="B29" i="1" l="1"/>
  <c r="B37" i="1" s="1"/>
  <c r="B15" i="1"/>
  <c r="B12" i="1"/>
  <c r="B7" i="1" l="1" a="1"/>
  <c r="B7" i="1" s="1"/>
  <c r="B19" i="1"/>
  <c r="B3" i="1" s="1"/>
  <c r="B2" i="1" l="1"/>
  <c r="B4" i="1" s="1"/>
  <c r="B6" i="1" s="1"/>
  <c r="B5" i="1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<sst xmlns="http://schemas.openxmlformats.org/spreadsheetml/2006/main" count="95" uniqueCount="70">
  <si>
    <t>PROGRAM</t>
  </si>
  <si>
    <t>POLICY 1071</t>
  </si>
  <si>
    <t>1A</t>
  </si>
  <si>
    <t>1B</t>
  </si>
  <si>
    <t>1C</t>
  </si>
  <si>
    <t>3A</t>
  </si>
  <si>
    <t>3B</t>
  </si>
  <si>
    <t>3C</t>
  </si>
  <si>
    <t>4A</t>
  </si>
  <si>
    <t>4B</t>
  </si>
  <si>
    <t>4C</t>
  </si>
  <si>
    <t>5A</t>
  </si>
  <si>
    <t>5B</t>
  </si>
  <si>
    <t>5C</t>
  </si>
  <si>
    <t>5D</t>
  </si>
  <si>
    <t>REQUIRED COURSEWORK</t>
  </si>
  <si>
    <t>DOUBLE-COUNTED UNITS</t>
  </si>
  <si>
    <t>TOTAL UNITS IN DEGREE</t>
  </si>
  <si>
    <t>MAJOR ELECTIVE UNITS</t>
  </si>
  <si>
    <t>MAJOR REQUIRED UNITS</t>
  </si>
  <si>
    <t>MAJOR TOTAL UNITS</t>
  </si>
  <si>
    <t>SUBPLAN TOTAL UNITS</t>
  </si>
  <si>
    <t>OPTION REQUIRED UNITS</t>
  </si>
  <si>
    <t>OPTION ELECTIVE UNITS</t>
  </si>
  <si>
    <t>GENERAL EDUCATION</t>
  </si>
  <si>
    <t>AMERICAN INSTITUTIONS PART A</t>
  </si>
  <si>
    <t>AMERICAN INSTITUTIONS PART B</t>
  </si>
  <si>
    <t>TOTAL UNITS (before double-counting)</t>
  </si>
  <si>
    <t>UNRESTRICTED ELECTIVES LOWER RANGE</t>
  </si>
  <si>
    <t>UNRESTRICTED ELECTIVES UPPER RANGE</t>
  </si>
  <si>
    <t>DEPARTMENT</t>
  </si>
  <si>
    <t>BACHELORS PROGRAM</t>
  </si>
  <si>
    <t>MASTERS PROGRAM</t>
  </si>
  <si>
    <t>UNDERGRADUATE MAJOR REQUIRED</t>
  </si>
  <si>
    <t>UNDERGRADUATE MAJOR ELECTIVE</t>
  </si>
  <si>
    <t>UNDERGRADUATE MAJOR TOTAL UNITS</t>
  </si>
  <si>
    <t>UNDERGRADUATE OPTION REQUIRED</t>
  </si>
  <si>
    <t>UNDERGRADUATE OPTION ELECTIVES</t>
  </si>
  <si>
    <t>UNDERGRADUAT OPTION TOTAL</t>
  </si>
  <si>
    <t>MAJOR UNITS - DOUBLE-COUNTED UNITS</t>
  </si>
  <si>
    <t>UNDERGRADUATE TOTAL UNITS</t>
  </si>
  <si>
    <t>GRADUATE MAJOR REQUIRED</t>
  </si>
  <si>
    <t>GRADUATE MAJOR ELECTIVE</t>
  </si>
  <si>
    <t>GRADUATE OPTION REQUIRED</t>
  </si>
  <si>
    <t>BLENDED DOUBLE-COUNTED UNITS</t>
  </si>
  <si>
    <t>TOTAL BLENDED UNITS (after BLENDED DC)</t>
  </si>
  <si>
    <t>UNDERGRADUATE DOUBLE-COUNTED UNITS</t>
  </si>
  <si>
    <t>GRADUATE UNITS</t>
  </si>
  <si>
    <t>UNDERGRADUATE MAJOR UNITS</t>
  </si>
  <si>
    <t>FILM STUDIES, MA</t>
  </si>
  <si>
    <t>FILM STUDIES, BA</t>
  </si>
  <si>
    <t>4B (AMERICAN INSTITUTIONS PART B)</t>
  </si>
  <si>
    <t>PATHWAY FOR AMERICAN INSTITUTIONS PART A</t>
  </si>
  <si>
    <t>TOTAL POSSIBLE DOUBLE-COUNTED UNITS</t>
  </si>
  <si>
    <t>Culminating Experience (Minimum)</t>
  </si>
  <si>
    <t>Culminating Experience (Maximum)</t>
  </si>
  <si>
    <t>Total Units (Minimum)</t>
  </si>
  <si>
    <t>Total Units (Maximum)</t>
  </si>
  <si>
    <t>OPTION TOTAL UNITS</t>
  </si>
  <si>
    <t>English</t>
  </si>
  <si>
    <t>Literary Studies</t>
  </si>
  <si>
    <t>DEGREE REQUIREMENT UNITS</t>
  </si>
  <si>
    <t>UNRESTRICTED ELECTIVES (Minimum)</t>
  </si>
  <si>
    <t>UNRESTRICTED ELECTIVES (Maximum)</t>
  </si>
  <si>
    <t>GRADUATION OPTION ELECTIVE</t>
  </si>
  <si>
    <t>CULMINATING EXPERIENCE (Minimum)</t>
  </si>
  <si>
    <t>CULMINATING EXPERIENCE (Maximum)</t>
  </si>
  <si>
    <t>GRADUATE TOTAL UNITS (Minimum)</t>
  </si>
  <si>
    <t>GRADUATE TOTAL UNITS (Maximum)</t>
  </si>
  <si>
    <t>Liberal Studies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</si>
</sst>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2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1"/>
      <name val="Aptos Narrow"/>
      <scheme val="minor"/>
    </font>
    <font>
      <sz val="12"/>
      <color theme="1"/>
      <name val="Aptos Narrow"/>
      <scheme val="minor"/>
    </font>
    <font>
      <sz val="12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6"/>
      <color theme="1"/>
      <name val="Aptos Narrow"/>
      <scheme val="minor"/>
    </font>
    <font>
      <sz val="16"/>
      <name val="Aptos Narrow"/>
      <scheme val="minor"/>
    </font>
    <font>
      <b/>
      <sz val="16"/>
      <color theme="0"/>
      <name val="Aptos Narrow"/>
      <scheme val="minor"/>
    </font>
    <font>
      <b/>
      <sz val="12"/>
      <color theme="0"/>
      <name val="Aptos Narrow"/>
      <scheme val="minor"/>
    </font>
    <font>
      <sz val="12"/>
      <color theme="0"/>
      <name val="Aptos Narrow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4"/>
      <color theme="1"/>
      <name val="Aptos Narrow"/>
      <scheme val="minor"/>
    </font>
    <font>
      <b/>
      <sz val="14"/>
      <color theme="0"/>
      <name val="Aptos Narrow"/>
      <scheme val="minor"/>
    </font>
    <font>
      <sz val="14"/>
      <color theme="0"/>
      <name val="Aptos Narrow"/>
      <scheme val="minor"/>
    </font>
    <font>
      <sz val="16"/>
      <color theme="0"/>
      <name val="Aptos Narrow"/>
      <scheme val="minor"/>
    </font>
    <font>
      <b/>
      <sz val="12"/>
      <color rgb="FF004F2E"/>
      <name val="Aptos Narrow"/>
      <scheme val="minor"/>
    </font>
    <font>
      <b/>
      <sz val="16"/>
      <color rgb="FFB32A4D"/>
      <name val="Aptos Narrow"/>
      <scheme val="minor"/>
    </font>
    <font>
      <sz val="16"/>
      <color rgb="FFB32A4D"/>
      <name val="Aptos Narrow"/>
      <scheme val="minor"/>
    </font>
    <font>
      <b/>
      <sz val="12"/>
      <color rgb="FF004F2E"/>
      <name val="Aptos Narrow"/>
      <family val="2"/>
      <scheme val="minor"/>
    </font>
    <font>
      <b/>
      <sz val="12"/>
      <name val="Aptos Narrow"/>
      <family val="2"/>
      <scheme val="minor"/>
    </font>
    <font>
      <sz val="12"/>
      <name val="Aptos Narrow"/>
      <family val="2"/>
      <scheme val="minor"/>
    </font>
    <font>
      <b/>
      <sz val="14"/>
      <color rgb="FF004F2E"/>
      <name val="Aptos Narrow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B81D"/>
        <bgColor indexed="64"/>
      </patternFill>
    </fill>
    <fill>
      <patternFill patternType="solid">
        <fgColor rgb="FF004F2E"/>
        <bgColor indexed="64"/>
      </patternFill>
    </fill>
    <fill>
      <patternFill patternType="solid">
        <fgColor rgb="FFA3D65D"/>
        <bgColor indexed="64"/>
      </patternFill>
    </fill>
    <fill>
      <patternFill patternType="solid">
        <fgColor rgb="FFCFB9AF"/>
        <bgColor indexed="64"/>
      </patternFill>
    </fill>
    <fill>
      <patternFill patternType="solid">
        <fgColor rgb="FFF2EDE9"/>
        <bgColor indexed="64"/>
      </patternFill>
    </fill>
    <fill>
      <patternFill patternType="solid">
        <fgColor rgb="FFFFB81D"/>
        <bgColor rgb="FF000000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theme="0"/>
      </bottom>
      <diagonal/>
    </border>
    <border>
      <left/>
      <right style="medium">
        <color indexed="64"/>
      </right>
      <top style="thin">
        <color theme="0"/>
      </top>
      <bottom/>
      <diagonal/>
    </border>
    <border>
      <left/>
      <right style="medium">
        <color indexed="64"/>
      </right>
      <top/>
      <bottom style="thin">
        <color theme="0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/>
      <diagonal/>
    </border>
    <border>
      <left/>
      <right/>
      <top/>
      <bottom style="medium">
        <color theme="0"/>
      </bottom>
      <diagonal/>
    </border>
    <border>
      <left/>
      <right/>
      <top style="thin">
        <color theme="0"/>
      </top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92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 vertical="center"/>
    </xf>
    <xf numFmtId="0" fontId="2" fillId="0" borderId="0" xfId="1" applyFont="1" applyAlignment="1">
      <alignment horizontal="right" vertical="top" wrapText="1"/>
    </xf>
    <xf numFmtId="0" fontId="4" fillId="0" borderId="0" xfId="0" applyFont="1" applyAlignment="1">
      <alignment horizontal="right"/>
    </xf>
    <xf numFmtId="0" fontId="5" fillId="0" borderId="0" xfId="0" applyFont="1"/>
    <xf numFmtId="0" fontId="5" fillId="2" borderId="6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10" fillId="4" borderId="7" xfId="1" applyFont="1" applyFill="1" applyBorder="1" applyAlignment="1">
      <alignment horizontal="right" vertical="top" wrapText="1"/>
    </xf>
    <xf numFmtId="0" fontId="10" fillId="4" borderId="11" xfId="1" applyFont="1" applyFill="1" applyBorder="1" applyAlignment="1">
      <alignment horizontal="right" vertical="top" wrapText="1"/>
    </xf>
    <xf numFmtId="0" fontId="10" fillId="4" borderId="5" xfId="1" applyFont="1" applyFill="1" applyBorder="1" applyAlignment="1">
      <alignment horizontal="right" vertical="top" wrapText="1"/>
    </xf>
    <xf numFmtId="0" fontId="10" fillId="4" borderId="3" xfId="1" applyFont="1" applyFill="1" applyBorder="1" applyAlignment="1">
      <alignment horizontal="right" vertical="top" wrapText="1"/>
    </xf>
    <xf numFmtId="0" fontId="11" fillId="4" borderId="3" xfId="0" applyFont="1" applyFill="1" applyBorder="1" applyAlignment="1">
      <alignment horizontal="right"/>
    </xf>
    <xf numFmtId="0" fontId="16" fillId="4" borderId="1" xfId="0" applyFont="1" applyFill="1" applyBorder="1" applyAlignment="1">
      <alignment horizontal="right"/>
    </xf>
    <xf numFmtId="0" fontId="16" fillId="4" borderId="5" xfId="0" applyFont="1" applyFill="1" applyBorder="1" applyAlignment="1">
      <alignment horizontal="right"/>
    </xf>
    <xf numFmtId="0" fontId="16" fillId="4" borderId="3" xfId="0" applyFont="1" applyFill="1" applyBorder="1" applyAlignment="1">
      <alignment horizontal="right"/>
    </xf>
    <xf numFmtId="0" fontId="10" fillId="4" borderId="1" xfId="0" applyFont="1" applyFill="1" applyBorder="1" applyAlignment="1">
      <alignment horizontal="right"/>
    </xf>
    <xf numFmtId="0" fontId="18" fillId="4" borderId="6" xfId="1" applyFont="1" applyFill="1" applyBorder="1" applyAlignment="1">
      <alignment horizontal="center" vertical="top" wrapText="1"/>
    </xf>
    <xf numFmtId="0" fontId="10" fillId="4" borderId="4" xfId="1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/>
    </xf>
    <xf numFmtId="0" fontId="4" fillId="7" borderId="5" xfId="0" applyFont="1" applyFill="1" applyBorder="1" applyAlignment="1">
      <alignment horizontal="right"/>
    </xf>
    <xf numFmtId="0" fontId="12" fillId="4" borderId="4" xfId="0" applyFont="1" applyFill="1" applyBorder="1" applyAlignment="1">
      <alignment horizontal="center"/>
    </xf>
    <xf numFmtId="0" fontId="17" fillId="4" borderId="6" xfId="0" applyFont="1" applyFill="1" applyBorder="1" applyAlignment="1">
      <alignment horizontal="center"/>
    </xf>
    <xf numFmtId="0" fontId="17" fillId="4" borderId="2" xfId="0" applyFont="1" applyFill="1" applyBorder="1" applyAlignment="1">
      <alignment horizontal="center"/>
    </xf>
    <xf numFmtId="0" fontId="17" fillId="4" borderId="4" xfId="0" applyFont="1" applyFill="1" applyBorder="1" applyAlignment="1">
      <alignment horizontal="center"/>
    </xf>
    <xf numFmtId="0" fontId="4" fillId="6" borderId="5" xfId="0" applyFont="1" applyFill="1" applyBorder="1" applyAlignment="1">
      <alignment horizontal="right"/>
    </xf>
    <xf numFmtId="0" fontId="5" fillId="6" borderId="6" xfId="0" applyFont="1" applyFill="1" applyBorder="1" applyAlignment="1">
      <alignment horizontal="center"/>
    </xf>
    <xf numFmtId="0" fontId="18" fillId="4" borderId="6" xfId="1" applyFont="1" applyFill="1" applyBorder="1" applyAlignment="1">
      <alignment horizontal="center" vertical="center" wrapText="1"/>
    </xf>
    <xf numFmtId="0" fontId="20" fillId="7" borderId="9" xfId="1" applyFont="1" applyFill="1" applyBorder="1" applyAlignment="1">
      <alignment horizontal="right" vertical="center" wrapText="1"/>
    </xf>
    <xf numFmtId="0" fontId="21" fillId="7" borderId="10" xfId="2" applyFont="1" applyFill="1" applyBorder="1" applyAlignment="1">
      <alignment horizontal="center" vertical="center" wrapText="1"/>
    </xf>
    <xf numFmtId="0" fontId="7" fillId="7" borderId="5" xfId="1" applyFont="1" applyFill="1" applyBorder="1" applyAlignment="1">
      <alignment horizontal="right" vertical="top" wrapText="1"/>
    </xf>
    <xf numFmtId="0" fontId="23" fillId="7" borderId="5" xfId="1" applyFont="1" applyFill="1" applyBorder="1" applyAlignment="1">
      <alignment horizontal="right" vertical="top" wrapText="1"/>
    </xf>
    <xf numFmtId="0" fontId="23" fillId="6" borderId="5" xfId="1" applyFont="1" applyFill="1" applyBorder="1" applyAlignment="1">
      <alignment horizontal="right" vertical="top" wrapText="1"/>
    </xf>
    <xf numFmtId="0" fontId="24" fillId="6" borderId="6" xfId="1" applyFont="1" applyFill="1" applyBorder="1" applyAlignment="1">
      <alignment horizontal="center" vertical="center" wrapText="1"/>
    </xf>
    <xf numFmtId="0" fontId="8" fillId="5" borderId="8" xfId="1" applyFont="1" applyFill="1" applyBorder="1" applyAlignment="1" applyProtection="1">
      <alignment horizontal="center" vertical="center" wrapText="1"/>
      <protection locked="0"/>
    </xf>
    <xf numFmtId="0" fontId="9" fillId="5" borderId="12" xfId="2" applyFont="1" applyFill="1" applyBorder="1" applyAlignment="1" applyProtection="1">
      <alignment horizontal="center" vertical="center" wrapText="1"/>
      <protection locked="0"/>
    </xf>
    <xf numFmtId="0" fontId="6" fillId="5" borderId="6" xfId="1" applyFont="1" applyFill="1" applyBorder="1" applyAlignment="1" applyProtection="1">
      <alignment horizontal="center" vertical="center" wrapText="1"/>
      <protection locked="0"/>
    </xf>
    <xf numFmtId="0" fontId="24" fillId="5" borderId="6" xfId="1" applyFont="1" applyFill="1" applyBorder="1" applyAlignment="1" applyProtection="1">
      <alignment horizontal="center" vertical="center" wrapText="1"/>
      <protection locked="0"/>
    </xf>
    <xf numFmtId="0" fontId="8" fillId="5" borderId="2" xfId="0" applyFont="1" applyFill="1" applyBorder="1" applyAlignment="1" applyProtection="1">
      <alignment horizontal="center"/>
      <protection locked="0"/>
    </xf>
    <xf numFmtId="0" fontId="5" fillId="5" borderId="6" xfId="0" applyFont="1" applyFill="1" applyBorder="1" applyAlignment="1" applyProtection="1">
      <alignment horizontal="center"/>
      <protection locked="0"/>
    </xf>
    <xf numFmtId="0" fontId="10" fillId="4" borderId="13" xfId="1" applyFont="1" applyFill="1" applyBorder="1" applyAlignment="1">
      <alignment horizontal="right" vertical="top" wrapText="1"/>
    </xf>
    <xf numFmtId="0" fontId="18" fillId="4" borderId="14" xfId="1" applyFont="1" applyFill="1" applyBorder="1" applyAlignment="1">
      <alignment horizontal="center" vertical="top" wrapText="1"/>
    </xf>
    <xf numFmtId="0" fontId="18" fillId="4" borderId="15" xfId="1" applyFont="1" applyFill="1" applyBorder="1" applyAlignment="1">
      <alignment horizontal="center" vertical="top" wrapText="1"/>
    </xf>
    <xf numFmtId="0" fontId="10" fillId="4" borderId="13" xfId="0" applyFont="1" applyFill="1" applyBorder="1" applyAlignment="1">
      <alignment horizontal="right"/>
    </xf>
    <xf numFmtId="0" fontId="8" fillId="5" borderId="15" xfId="0" applyFont="1" applyFill="1" applyBorder="1" applyAlignment="1" applyProtection="1">
      <alignment horizontal="center"/>
      <protection locked="0"/>
    </xf>
    <xf numFmtId="0" fontId="4" fillId="7" borderId="16" xfId="0" applyFont="1" applyFill="1" applyBorder="1" applyAlignment="1">
      <alignment horizontal="right"/>
    </xf>
    <xf numFmtId="0" fontId="5" fillId="5" borderId="17" xfId="0" applyFont="1" applyFill="1" applyBorder="1" applyAlignment="1" applyProtection="1">
      <alignment horizontal="center"/>
      <protection locked="0"/>
    </xf>
    <xf numFmtId="0" fontId="4" fillId="7" borderId="18" xfId="0" applyFont="1" applyFill="1" applyBorder="1" applyAlignment="1">
      <alignment horizontal="right"/>
    </xf>
    <xf numFmtId="0" fontId="5" fillId="5" borderId="19" xfId="0" applyFont="1" applyFill="1" applyBorder="1" applyAlignment="1" applyProtection="1">
      <alignment horizontal="center"/>
      <protection locked="0"/>
    </xf>
    <xf numFmtId="0" fontId="4" fillId="7" borderId="20" xfId="0" applyFont="1" applyFill="1" applyBorder="1" applyAlignment="1">
      <alignment horizontal="right"/>
    </xf>
    <xf numFmtId="0" fontId="5" fillId="5" borderId="21" xfId="0" applyFont="1" applyFill="1" applyBorder="1" applyAlignment="1" applyProtection="1">
      <alignment horizontal="center"/>
      <protection locked="0"/>
    </xf>
    <xf numFmtId="0" fontId="15" fillId="7" borderId="0" xfId="1" applyFont="1" applyFill="1" applyAlignment="1">
      <alignment horizontal="center" vertical="center" wrapText="1"/>
    </xf>
    <xf numFmtId="0" fontId="11" fillId="9" borderId="0" xfId="1" applyFont="1" applyFill="1" applyAlignment="1">
      <alignment horizontal="right" vertical="center" wrapText="1"/>
    </xf>
    <xf numFmtId="0" fontId="12" fillId="9" borderId="0" xfId="0" applyFont="1" applyFill="1" applyAlignment="1">
      <alignment horizontal="right"/>
    </xf>
    <xf numFmtId="0" fontId="7" fillId="7" borderId="22" xfId="1" applyFont="1" applyFill="1" applyBorder="1" applyAlignment="1">
      <alignment horizontal="right" vertical="top" wrapText="1"/>
    </xf>
    <xf numFmtId="0" fontId="6" fillId="5" borderId="23" xfId="1" applyFont="1" applyFill="1" applyBorder="1" applyAlignment="1" applyProtection="1">
      <alignment horizontal="center" vertical="center" wrapText="1"/>
      <protection locked="0"/>
    </xf>
    <xf numFmtId="0" fontId="23" fillId="7" borderId="22" xfId="1" applyFont="1" applyFill="1" applyBorder="1" applyAlignment="1">
      <alignment horizontal="right" vertical="top" wrapText="1"/>
    </xf>
    <xf numFmtId="0" fontId="24" fillId="7" borderId="23" xfId="1" applyFont="1" applyFill="1" applyBorder="1" applyAlignment="1">
      <alignment horizontal="center" vertical="center" wrapText="1"/>
    </xf>
    <xf numFmtId="0" fontId="24" fillId="5" borderId="23" xfId="1" applyFont="1" applyFill="1" applyBorder="1" applyAlignment="1" applyProtection="1">
      <alignment horizontal="center" vertical="center" wrapText="1"/>
      <protection locked="0"/>
    </xf>
    <xf numFmtId="0" fontId="7" fillId="6" borderId="22" xfId="1" applyFont="1" applyFill="1" applyBorder="1" applyAlignment="1">
      <alignment horizontal="right" vertical="top" wrapText="1"/>
    </xf>
    <xf numFmtId="0" fontId="6" fillId="6" borderId="23" xfId="1" applyFont="1" applyFill="1" applyBorder="1" applyAlignment="1">
      <alignment horizontal="center" vertical="center" wrapText="1"/>
    </xf>
    <xf numFmtId="0" fontId="13" fillId="4" borderId="24" xfId="1" applyFont="1" applyFill="1" applyBorder="1" applyAlignment="1">
      <alignment horizontal="right" vertical="top" wrapText="1"/>
    </xf>
    <xf numFmtId="0" fontId="14" fillId="4" borderId="25" xfId="1" applyFont="1" applyFill="1" applyBorder="1" applyAlignment="1">
      <alignment horizontal="center" vertical="center" wrapText="1"/>
    </xf>
    <xf numFmtId="0" fontId="7" fillId="7" borderId="24" xfId="1" applyFont="1" applyFill="1" applyBorder="1" applyAlignment="1">
      <alignment horizontal="right" vertical="top" wrapText="1"/>
    </xf>
    <xf numFmtId="0" fontId="6" fillId="5" borderId="25" xfId="1" applyFont="1" applyFill="1" applyBorder="1" applyAlignment="1" applyProtection="1">
      <alignment horizontal="center" vertical="center" wrapText="1"/>
      <protection locked="0"/>
    </xf>
    <xf numFmtId="0" fontId="10" fillId="4" borderId="28" xfId="1" applyFont="1" applyFill="1" applyBorder="1" applyAlignment="1">
      <alignment horizontal="right" vertical="top" wrapText="1"/>
    </xf>
    <xf numFmtId="0" fontId="16" fillId="4" borderId="29" xfId="1" applyFont="1" applyFill="1" applyBorder="1" applyAlignment="1">
      <alignment horizontal="right" vertical="top" wrapText="1"/>
    </xf>
    <xf numFmtId="0" fontId="16" fillId="4" borderId="31" xfId="1" applyFont="1" applyFill="1" applyBorder="1" applyAlignment="1">
      <alignment horizontal="right" vertical="top" wrapText="1"/>
    </xf>
    <xf numFmtId="0" fontId="16" fillId="4" borderId="33" xfId="1" applyFont="1" applyFill="1" applyBorder="1" applyAlignment="1">
      <alignment horizontal="right" vertical="top" wrapText="1"/>
    </xf>
    <xf numFmtId="0" fontId="11" fillId="4" borderId="29" xfId="1" applyFont="1" applyFill="1" applyBorder="1" applyAlignment="1">
      <alignment horizontal="right" vertical="top" wrapText="1"/>
    </xf>
    <xf numFmtId="0" fontId="11" fillId="4" borderId="33" xfId="1" applyFont="1" applyFill="1" applyBorder="1" applyAlignment="1">
      <alignment horizontal="right" vertical="center" wrapText="1"/>
    </xf>
    <xf numFmtId="0" fontId="9" fillId="5" borderId="35" xfId="2" applyFont="1" applyFill="1" applyBorder="1" applyAlignment="1" applyProtection="1">
      <alignment horizontal="center" vertical="center" wrapText="1"/>
      <protection locked="0"/>
    </xf>
    <xf numFmtId="0" fontId="15" fillId="7" borderId="36" xfId="1" applyFont="1" applyFill="1" applyBorder="1" applyAlignment="1">
      <alignment horizontal="center" vertical="center" wrapText="1"/>
    </xf>
    <xf numFmtId="0" fontId="15" fillId="7" borderId="37" xfId="1" applyFont="1" applyFill="1" applyBorder="1" applyAlignment="1">
      <alignment horizontal="center" vertical="center" wrapText="1"/>
    </xf>
    <xf numFmtId="0" fontId="18" fillId="4" borderId="35" xfId="1" applyFont="1" applyFill="1" applyBorder="1" applyAlignment="1">
      <alignment horizontal="center" vertical="center" wrapText="1"/>
    </xf>
    <xf numFmtId="0" fontId="15" fillId="7" borderId="37" xfId="2" applyFont="1" applyFill="1" applyBorder="1" applyAlignment="1">
      <alignment horizontal="center" vertical="center" wrapText="1"/>
    </xf>
    <xf numFmtId="0" fontId="24" fillId="0" borderId="0" xfId="0" applyFont="1"/>
    <xf numFmtId="0" fontId="7" fillId="7" borderId="29" xfId="1" applyFont="1" applyFill="1" applyBorder="1" applyAlignment="1">
      <alignment horizontal="right" vertical="top" wrapText="1"/>
    </xf>
    <xf numFmtId="0" fontId="6" fillId="7" borderId="30" xfId="1" applyFont="1" applyFill="1" applyBorder="1" applyAlignment="1">
      <alignment horizontal="center" vertical="center" wrapText="1"/>
    </xf>
    <xf numFmtId="0" fontId="7" fillId="7" borderId="31" xfId="1" applyFont="1" applyFill="1" applyBorder="1" applyAlignment="1">
      <alignment horizontal="right" vertical="top" wrapText="1"/>
    </xf>
    <xf numFmtId="0" fontId="6" fillId="7" borderId="32" xfId="1" applyFont="1" applyFill="1" applyBorder="1" applyAlignment="1">
      <alignment horizontal="center" vertical="center" wrapText="1"/>
    </xf>
    <xf numFmtId="0" fontId="7" fillId="6" borderId="33" xfId="1" applyFont="1" applyFill="1" applyBorder="1" applyAlignment="1">
      <alignment horizontal="right" vertical="top" wrapText="1"/>
    </xf>
    <xf numFmtId="0" fontId="6" fillId="6" borderId="34" xfId="1" applyFont="1" applyFill="1" applyBorder="1" applyAlignment="1">
      <alignment horizontal="center" vertical="center" wrapText="1"/>
    </xf>
    <xf numFmtId="0" fontId="25" fillId="3" borderId="26" xfId="1" applyFont="1" applyFill="1" applyBorder="1" applyAlignment="1">
      <alignment horizontal="center" vertical="top" wrapText="1"/>
    </xf>
    <xf numFmtId="0" fontId="25" fillId="3" borderId="38" xfId="1" applyFont="1" applyFill="1" applyBorder="1" applyAlignment="1">
      <alignment horizontal="center" vertical="top" wrapText="1"/>
    </xf>
    <xf numFmtId="0" fontId="25" fillId="3" borderId="27" xfId="1" applyFont="1" applyFill="1" applyBorder="1" applyAlignment="1">
      <alignment horizontal="center" vertical="top" wrapText="1"/>
    </xf>
    <xf numFmtId="0" fontId="22" fillId="3" borderId="5" xfId="1" applyFont="1" applyFill="1" applyBorder="1" applyAlignment="1">
      <alignment horizontal="center" vertical="top" wrapText="1"/>
    </xf>
    <xf numFmtId="0" fontId="22" fillId="3" borderId="6" xfId="1" applyFont="1" applyFill="1" applyBorder="1" applyAlignment="1">
      <alignment horizontal="center" vertical="top" wrapText="1"/>
    </xf>
    <xf numFmtId="0" fontId="19" fillId="3" borderId="1" xfId="1" applyFont="1" applyFill="1" applyBorder="1" applyAlignment="1">
      <alignment horizontal="center" vertical="top" wrapText="1"/>
    </xf>
    <xf numFmtId="0" fontId="19" fillId="3" borderId="2" xfId="1" applyFont="1" applyFill="1" applyBorder="1" applyAlignment="1">
      <alignment horizontal="center" vertical="top" wrapText="1"/>
    </xf>
    <xf numFmtId="0" fontId="19" fillId="8" borderId="1" xfId="0" applyFont="1" applyFill="1" applyBorder="1" applyAlignment="1">
      <alignment horizontal="center" vertical="top" wrapText="1"/>
    </xf>
    <xf numFmtId="0" fontId="19" fillId="8" borderId="2" xfId="0" applyFont="1" applyFill="1" applyBorder="1" applyAlignment="1">
      <alignment horizontal="center" vertical="top" wrapText="1"/>
    </xf>
  </cellXfs>
  <cellStyles count="3">
    <cellStyle name="Normal" xfId="0" builtinId="0"/>
    <cellStyle name="Normal 2" xfId="1" xr:uid="{39E829EB-9923-914E-BB7A-4524AD12690A}"/>
    <cellStyle name="Normal 2 2" xfId="2" xr:uid="{7EA6243C-6D67-D94E-BC8C-E4F9F4A7AA46}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B32A4D"/>
      </font>
      <fill>
        <patternFill>
          <bgColor rgb="FFF2EDE9"/>
        </patternFill>
      </fill>
      <border>
        <left style="dashDotDot">
          <color rgb="FFB32A4D"/>
        </left>
        <right style="dashDotDot">
          <color rgb="FFB32A4D"/>
        </right>
        <top style="dashDotDot">
          <color rgb="FFB32A4D"/>
        </top>
        <bottom style="dashDotDot">
          <color rgb="FFB32A4D"/>
        </bottom>
        <vertical/>
        <horizontal/>
      </border>
    </dxf>
    <dxf>
      <font>
        <b/>
        <i val="0"/>
        <color rgb="FFB32A4D"/>
      </font>
      <fill>
        <patternFill>
          <bgColor rgb="FFF2EDE9"/>
        </patternFill>
      </fill>
      <border>
        <left style="dashDot">
          <color rgb="FFB32A4D"/>
        </left>
        <right style="dashDot">
          <color rgb="FFB32A4D"/>
        </right>
        <top style="dashDot">
          <color rgb="FFB32A4D"/>
        </top>
        <bottom style="dashDot">
          <color rgb="FFB32A4D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B32A4D"/>
      <color rgb="FFF2EDE9"/>
      <color rgb="FFCFB9AF"/>
      <color rgb="FF004F2E"/>
      <color rgb="FFA3D65D"/>
      <color rgb="FFFFB81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58921</xdr:colOff>
      <xdr:row>0</xdr:row>
      <xdr:rowOff>92901</xdr:rowOff>
    </xdr:from>
    <xdr:to>
      <xdr:col>5</xdr:col>
      <xdr:colOff>611908</xdr:colOff>
      <xdr:row>15</xdr:row>
      <xdr:rowOff>115455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4A6CBDA3-F176-EB4E-1A4A-EE49D8641349}"/>
            </a:ext>
          </a:extLst>
        </xdr:cNvPr>
        <xdr:cNvSpPr txBox="1"/>
      </xdr:nvSpPr>
      <xdr:spPr>
        <a:xfrm>
          <a:off x="7551921" y="92901"/>
          <a:ext cx="6048623" cy="368246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800" b="1"/>
            <a:t>INSTRUCTIONS:</a:t>
          </a:r>
        </a:p>
        <a:p>
          <a:r>
            <a:rPr lang="en-US" sz="1800"/>
            <a:t>1. Enter the units for each </a:t>
          </a:r>
          <a:r>
            <a:rPr lang="en-US" sz="1800" baseline="0"/>
            <a:t>curricular category (Major Required, Major Electives, etc.) in </a:t>
          </a:r>
          <a:r>
            <a:rPr lang="en-US" sz="1800" b="1" u="sng" baseline="0"/>
            <a:t>Avocado-Green</a:t>
          </a:r>
          <a:r>
            <a:rPr lang="en-US" sz="1800" baseline="0"/>
            <a:t>. If there is a range, use the minimum value.</a:t>
          </a:r>
        </a:p>
        <a:p>
          <a:endParaRPr lang="en-US" sz="1800" baseline="0"/>
        </a:p>
        <a:p>
          <a:r>
            <a:rPr lang="en-US" sz="1800" baseline="0"/>
            <a:t>2. Count all university requirement units units that a student could </a:t>
          </a:r>
          <a:r>
            <a:rPr lang="en-US" sz="1800" b="1" baseline="0"/>
            <a:t>double-count </a:t>
          </a:r>
          <a:r>
            <a:rPr lang="en-US" sz="1800" baseline="0"/>
            <a:t>in the major. </a:t>
          </a:r>
        </a:p>
        <a:p>
          <a:pPr lvl="1"/>
          <a:r>
            <a:rPr lang="en-US" sz="1800" baseline="0"/>
            <a:t>a. If a course counts for multiple GE Areas, only select one (e.g., IME 4020 [3C or 4C] should only be accounted for once in the calculator). </a:t>
          </a:r>
        </a:p>
        <a:p>
          <a:pPr lvl="1"/>
          <a:endParaRPr lang="en-US" sz="1800" baseline="0"/>
        </a:p>
        <a:p>
          <a:pPr lvl="1"/>
          <a:r>
            <a:rPr lang="en-US" sz="1800" baseline="0"/>
            <a:t>b. If a course could be double-counted, but students have the option to take a different course, include it.</a:t>
          </a:r>
        </a:p>
      </xdr:txBody>
    </xdr:sp>
    <xdr:clientData/>
  </xdr:twoCellAnchor>
  <xdr:twoCellAnchor>
    <xdr:from>
      <xdr:col>3</xdr:col>
      <xdr:colOff>46181</xdr:colOff>
      <xdr:row>16</xdr:row>
      <xdr:rowOff>34635</xdr:rowOff>
    </xdr:from>
    <xdr:to>
      <xdr:col>5</xdr:col>
      <xdr:colOff>611908</xdr:colOff>
      <xdr:row>39</xdr:row>
      <xdr:rowOff>46182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CBD45ABB-E087-B842-9465-2D2D152E2E7D}"/>
            </a:ext>
          </a:extLst>
        </xdr:cNvPr>
        <xdr:cNvSpPr txBox="1"/>
      </xdr:nvSpPr>
      <xdr:spPr>
        <a:xfrm>
          <a:off x="7539181" y="4040908"/>
          <a:ext cx="6061363" cy="503381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800" b="1"/>
            <a:t>ANALYZE:</a:t>
          </a:r>
        </a:p>
        <a:p>
          <a:r>
            <a:rPr lang="en-US" sz="1800"/>
            <a:t>The calculator determines 3 key pieces</a:t>
          </a:r>
          <a:r>
            <a:rPr lang="en-US" sz="1800" baseline="0"/>
            <a:t> of information:</a:t>
          </a:r>
        </a:p>
        <a:p>
          <a:endParaRPr lang="en-US" sz="1800" baseline="0"/>
        </a:p>
        <a:p>
          <a:r>
            <a:rPr lang="en-US" sz="1800" baseline="0"/>
            <a:t>1. The total required units in the degree and the range of unrestricted electives</a:t>
          </a:r>
        </a:p>
        <a:p>
          <a:endParaRPr lang="en-US" sz="1800" baseline="0"/>
        </a:p>
        <a:p>
          <a:r>
            <a:rPr lang="en-US" sz="1800" baseline="0"/>
            <a:t>2. The program's compliance with EO 1071 (only applicable for majors with Subplan/Options)</a:t>
          </a:r>
        </a:p>
        <a:p>
          <a:endParaRPr lang="en-US" sz="1800" baseline="0"/>
        </a:p>
        <a:p>
          <a:r>
            <a:rPr lang="en-US" sz="1800" baseline="0"/>
            <a:t>3. An available pathway for students to complete American Institutions Part A (AmInst-A)</a:t>
          </a:r>
        </a:p>
        <a:p>
          <a:pPr lvl="1"/>
          <a:r>
            <a:rPr lang="en-US" sz="1800" baseline="0"/>
            <a:t>a. Please note that American Institutions Part B is embedded in GE Area 4B and thus always double-counted. </a:t>
          </a:r>
        </a:p>
        <a:p>
          <a:pPr lvl="1"/>
          <a:endParaRPr lang="en-US" sz="1800" baseline="0"/>
        </a:p>
        <a:p>
          <a:pPr lvl="1"/>
          <a:r>
            <a:rPr lang="en-US" sz="1800" baseline="0"/>
            <a:t>b. If there are no unrestricted electives American Institutions Part A can be embedded in GE, but must be accounted for among the curricular requirements.</a:t>
          </a:r>
        </a:p>
      </xdr:txBody>
    </xdr:sp>
    <xdr:clientData/>
  </xdr:twoCellAnchor>
  <xdr:twoCellAnchor>
    <xdr:from>
      <xdr:col>0</xdr:col>
      <xdr:colOff>107412</xdr:colOff>
      <xdr:row>37</xdr:row>
      <xdr:rowOff>129847</xdr:rowOff>
    </xdr:from>
    <xdr:to>
      <xdr:col>2</xdr:col>
      <xdr:colOff>0</xdr:colOff>
      <xdr:row>43</xdr:row>
      <xdr:rowOff>69273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2171570A-FD4A-424E-8149-5D94E649568C}"/>
            </a:ext>
          </a:extLst>
        </xdr:cNvPr>
        <xdr:cNvSpPr txBox="1"/>
      </xdr:nvSpPr>
      <xdr:spPr>
        <a:xfrm>
          <a:off x="107412" y="8742756"/>
          <a:ext cx="6554315" cy="11863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400" baseline="0"/>
            <a:t>The total required units in the degree is a simple formula: </a:t>
          </a:r>
        </a:p>
        <a:p>
          <a:r>
            <a:rPr lang="en-US" sz="1400" baseline="0"/>
            <a:t>1. Add up all major and university requirements </a:t>
          </a:r>
        </a:p>
        <a:p>
          <a:r>
            <a:rPr lang="en-US" sz="1400" baseline="0"/>
            <a:t>2. Subtract all possible double-counted coursework</a:t>
          </a:r>
        </a:p>
        <a:p>
          <a:r>
            <a:rPr lang="en-US" sz="1400" baseline="0"/>
            <a:t>3. The solution is the total required units in the degree, and any remainder becomes "Unrestricted Electives"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60960</xdr:colOff>
      <xdr:row>0</xdr:row>
      <xdr:rowOff>81281</xdr:rowOff>
    </xdr:from>
    <xdr:to>
      <xdr:col>7</xdr:col>
      <xdr:colOff>185842</xdr:colOff>
      <xdr:row>14</xdr:row>
      <xdr:rowOff>60961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9839D3C-2AA5-F244-91D1-35CA9D6FDA36}"/>
            </a:ext>
          </a:extLst>
        </xdr:cNvPr>
        <xdr:cNvSpPr txBox="1"/>
      </xdr:nvSpPr>
      <xdr:spPr>
        <a:xfrm>
          <a:off x="7274560" y="81281"/>
          <a:ext cx="4859442" cy="3352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400" b="1"/>
            <a:t>INSTRUCTIONS:</a:t>
          </a:r>
        </a:p>
        <a:p>
          <a:r>
            <a:rPr lang="en-US" sz="1400"/>
            <a:t>1. To</a:t>
          </a:r>
          <a:r>
            <a:rPr lang="en-US" sz="1400" baseline="0"/>
            <a:t> use this calculator, count up the units in each curricular category  (Major Required, Major Electives, etc.) and fill out the cells in Avocado-Green. If there are no options, leave these fields blank.</a:t>
          </a:r>
        </a:p>
        <a:p>
          <a:endParaRPr lang="en-US" sz="1400" baseline="0"/>
        </a:p>
        <a:p>
          <a:r>
            <a:rPr lang="en-US" sz="1400" baseline="0"/>
            <a:t>2. Please identify the minimum possible units for the Culminating Experience, and the maximum possible units. Keep in mind that if a thesis course will substitute for an elective course, then the minimum would be 0.</a:t>
          </a:r>
        </a:p>
        <a:p>
          <a:endParaRPr lang="en-US" sz="1400" baseline="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400" baseline="0"/>
            <a:t>3. The spreadsheet will calculate the range of units in the degree.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2C4CB1-E21C-1443-8EFC-3671D0FBBB04}">
  <dimension ref="A1:D39"/>
  <sheetViews>
    <sheetView tabSelected="1" zoomScale="110" zoomScaleNormal="110" workbookViewId="0">
      <selection activeCell="C40" sqref="C40"/>
    </sheetView>
  </sheetViews>
  <sheetFormatPr baseColWidth="10" defaultRowHeight="16" x14ac:dyDescent="0.2"/>
  <cols>
    <col min="1" max="1" width="43.83203125" style="1" customWidth="1"/>
    <col min="2" max="2" width="43.6640625" style="2" customWidth="1"/>
    <col min="4" max="4" width="61.1640625" customWidth="1"/>
  </cols>
  <sheetData>
    <row r="1" spans="1:4" ht="24" thickBot="1" x14ac:dyDescent="0.25">
      <c r="A1" s="65" t="s">
        <v>0</v>
      </c>
      <c r="B1" s="71" t="s">
        <v>69</v>
      </c>
      <c r="C1" s="76"/>
    </row>
    <row r="2" spans="1:4" ht="20" x14ac:dyDescent="0.2">
      <c r="A2" s="66" t="s">
        <v>61</v>
      </c>
      <c r="B2" s="72">
        <f>B19-B37</f>
        <v>96</v>
      </c>
      <c r="C2" s="76"/>
    </row>
    <row r="3" spans="1:4" ht="20" x14ac:dyDescent="0.2">
      <c r="A3" s="67" t="s">
        <v>62</v>
      </c>
      <c r="B3" s="51">
        <f>IF(B19&gt;=120,0,120-B19)</f>
        <v>0</v>
      </c>
      <c r="C3" s="76"/>
    </row>
    <row r="4" spans="1:4" ht="21" thickBot="1" x14ac:dyDescent="0.25">
      <c r="A4" s="68" t="s">
        <v>63</v>
      </c>
      <c r="B4" s="73">
        <f>IF(B2&gt;=120,0,120-B2)</f>
        <v>24</v>
      </c>
      <c r="C4" s="76"/>
    </row>
    <row r="5" spans="1:4" ht="24" thickBot="1" x14ac:dyDescent="0.25">
      <c r="A5" s="65" t="s">
        <v>17</v>
      </c>
      <c r="B5" s="74">
        <f>B2+B4</f>
        <v>120</v>
      </c>
      <c r="C5" s="76"/>
      <c r="D5" s="3"/>
    </row>
    <row r="6" spans="1:4" ht="20" x14ac:dyDescent="0.2">
      <c r="A6" s="69" t="s">
        <v>52</v>
      </c>
      <c r="B6" s="72" t="str">
        <f>IF(B4=0,"Must Double-Count Am-Inst A", "Pathway Available")</f>
        <v>Pathway Available</v>
      </c>
      <c r="C6" s="76"/>
    </row>
    <row r="7" spans="1:4" ht="21" thickBot="1" x14ac:dyDescent="0.25">
      <c r="A7" s="70" t="s">
        <v>1</v>
      </c>
      <c r="B7" s="75" t="str" cm="1">
        <f t="array" ref="B7">_xlfn.IFS(B15=0,"Not Applicable",B15&gt;=B12,"Non-Compliant",B15&lt;B12,"Compliant")</f>
        <v>Compliant</v>
      </c>
      <c r="C7" s="76"/>
    </row>
    <row r="8" spans="1:4" ht="26" customHeight="1" x14ac:dyDescent="0.2">
      <c r="A8" s="53"/>
      <c r="B8" s="52"/>
      <c r="C8" s="76"/>
    </row>
    <row r="9" spans="1:4" ht="19" x14ac:dyDescent="0.2">
      <c r="A9" s="83" t="s">
        <v>15</v>
      </c>
      <c r="B9" s="84"/>
      <c r="C9" s="76"/>
    </row>
    <row r="10" spans="1:4" ht="17" x14ac:dyDescent="0.2">
      <c r="A10" s="54" t="s">
        <v>19</v>
      </c>
      <c r="B10" s="55">
        <v>42</v>
      </c>
    </row>
    <row r="11" spans="1:4" ht="17" x14ac:dyDescent="0.2">
      <c r="A11" s="54" t="s">
        <v>18</v>
      </c>
      <c r="B11" s="55"/>
    </row>
    <row r="12" spans="1:4" ht="17" x14ac:dyDescent="0.2">
      <c r="A12" s="56" t="s">
        <v>20</v>
      </c>
      <c r="B12" s="57">
        <f>SUM(B10:B11)</f>
        <v>42</v>
      </c>
    </row>
    <row r="13" spans="1:4" ht="17" x14ac:dyDescent="0.2">
      <c r="A13" s="56" t="s">
        <v>22</v>
      </c>
      <c r="B13" s="58">
        <v>15</v>
      </c>
    </row>
    <row r="14" spans="1:4" ht="17" x14ac:dyDescent="0.2">
      <c r="A14" s="56" t="s">
        <v>23</v>
      </c>
      <c r="B14" s="58">
        <v>18</v>
      </c>
    </row>
    <row r="15" spans="1:4" ht="18" thickBot="1" x14ac:dyDescent="0.25">
      <c r="A15" s="56" t="s">
        <v>21</v>
      </c>
      <c r="B15" s="57">
        <f>SUM(B13:B14)</f>
        <v>33</v>
      </c>
    </row>
    <row r="16" spans="1:4" ht="17" x14ac:dyDescent="0.2">
      <c r="A16" s="77" t="s">
        <v>24</v>
      </c>
      <c r="B16" s="78">
        <v>43</v>
      </c>
    </row>
    <row r="17" spans="1:2" ht="17" x14ac:dyDescent="0.2">
      <c r="A17" s="79" t="s">
        <v>25</v>
      </c>
      <c r="B17" s="80">
        <v>3</v>
      </c>
    </row>
    <row r="18" spans="1:2" ht="18" thickBot="1" x14ac:dyDescent="0.25">
      <c r="A18" s="81" t="s">
        <v>26</v>
      </c>
      <c r="B18" s="82">
        <v>3</v>
      </c>
    </row>
    <row r="19" spans="1:2" ht="17" x14ac:dyDescent="0.2">
      <c r="A19" s="61" t="s">
        <v>27</v>
      </c>
      <c r="B19" s="62">
        <f>SUM(B10:B18)-B12-B15</f>
        <v>124</v>
      </c>
    </row>
    <row r="20" spans="1:2" ht="19" x14ac:dyDescent="0.2">
      <c r="A20" s="83" t="s">
        <v>16</v>
      </c>
      <c r="B20" s="85"/>
    </row>
    <row r="21" spans="1:2" ht="17" x14ac:dyDescent="0.2">
      <c r="A21" s="54" t="s">
        <v>2</v>
      </c>
      <c r="B21" s="55">
        <v>0</v>
      </c>
    </row>
    <row r="22" spans="1:2" ht="17" x14ac:dyDescent="0.2">
      <c r="A22" s="54" t="s">
        <v>3</v>
      </c>
      <c r="B22" s="55">
        <v>0</v>
      </c>
    </row>
    <row r="23" spans="1:2" ht="17" x14ac:dyDescent="0.2">
      <c r="A23" s="54" t="s">
        <v>4</v>
      </c>
      <c r="B23" s="55">
        <v>0</v>
      </c>
    </row>
    <row r="24" spans="1:2" x14ac:dyDescent="0.2">
      <c r="A24" s="54">
        <v>2</v>
      </c>
      <c r="B24" s="55">
        <v>3</v>
      </c>
    </row>
    <row r="25" spans="1:2" ht="17" x14ac:dyDescent="0.2">
      <c r="A25" s="54" t="s">
        <v>5</v>
      </c>
      <c r="B25" s="55">
        <v>0</v>
      </c>
    </row>
    <row r="26" spans="1:2" ht="17" x14ac:dyDescent="0.2">
      <c r="A26" s="54" t="s">
        <v>6</v>
      </c>
      <c r="B26" s="55">
        <v>3</v>
      </c>
    </row>
    <row r="27" spans="1:2" ht="17" x14ac:dyDescent="0.2">
      <c r="A27" s="54" t="s">
        <v>7</v>
      </c>
      <c r="B27" s="55">
        <v>3</v>
      </c>
    </row>
    <row r="28" spans="1:2" ht="17" x14ac:dyDescent="0.2">
      <c r="A28" s="54" t="s">
        <v>8</v>
      </c>
      <c r="B28" s="55">
        <v>3</v>
      </c>
    </row>
    <row r="29" spans="1:2" ht="17" x14ac:dyDescent="0.2">
      <c r="A29" s="59" t="s">
        <v>51</v>
      </c>
      <c r="B29" s="60">
        <f>B18</f>
        <v>3</v>
      </c>
    </row>
    <row r="30" spans="1:2" ht="17" x14ac:dyDescent="0.2">
      <c r="A30" s="54" t="s">
        <v>10</v>
      </c>
      <c r="B30" s="55">
        <v>3</v>
      </c>
    </row>
    <row r="31" spans="1:2" ht="17" x14ac:dyDescent="0.2">
      <c r="A31" s="54" t="s">
        <v>11</v>
      </c>
      <c r="B31" s="55">
        <v>3</v>
      </c>
    </row>
    <row r="32" spans="1:2" ht="17" x14ac:dyDescent="0.2">
      <c r="A32" s="54" t="s">
        <v>12</v>
      </c>
      <c r="B32" s="55">
        <v>3</v>
      </c>
    </row>
    <row r="33" spans="1:2" ht="17" x14ac:dyDescent="0.2">
      <c r="A33" s="54" t="s">
        <v>13</v>
      </c>
      <c r="B33" s="55">
        <v>1</v>
      </c>
    </row>
    <row r="34" spans="1:2" ht="17" x14ac:dyDescent="0.2">
      <c r="A34" s="54" t="s">
        <v>14</v>
      </c>
      <c r="B34" s="55">
        <v>3</v>
      </c>
    </row>
    <row r="35" spans="1:2" x14ac:dyDescent="0.2">
      <c r="A35" s="54">
        <v>6</v>
      </c>
      <c r="B35" s="55">
        <v>0</v>
      </c>
    </row>
    <row r="36" spans="1:2" ht="17" x14ac:dyDescent="0.2">
      <c r="A36" s="63" t="s">
        <v>25</v>
      </c>
      <c r="B36" s="64">
        <v>0</v>
      </c>
    </row>
    <row r="37" spans="1:2" ht="17" x14ac:dyDescent="0.2">
      <c r="A37" s="61" t="s">
        <v>53</v>
      </c>
      <c r="B37" s="62">
        <f>SUM(B21:B36)</f>
        <v>28</v>
      </c>
    </row>
    <row r="38" spans="1:2" x14ac:dyDescent="0.2">
      <c r="A38"/>
      <c r="B38"/>
    </row>
    <row r="39" spans="1:2" x14ac:dyDescent="0.2">
      <c r="A39"/>
      <c r="B39"/>
    </row>
  </sheetData>
  <sheetProtection sheet="1" objects="1" scenarios="1"/>
  <mergeCells count="2">
    <mergeCell ref="A9:B9"/>
    <mergeCell ref="A20:B20"/>
  </mergeCells>
  <conditionalFormatting sqref="B2">
    <cfRule type="cellIs" dxfId="5" priority="6" operator="greaterThan">
      <formula>120</formula>
    </cfRule>
  </conditionalFormatting>
  <conditionalFormatting sqref="B6">
    <cfRule type="containsText" dxfId="4" priority="2" operator="containsText" text="Must Double-Count Am-Inst A">
      <formula>NOT(ISERROR(SEARCH("Must Double-Count Am-Inst A",B6)))</formula>
    </cfRule>
  </conditionalFormatting>
  <conditionalFormatting sqref="B7">
    <cfRule type="containsText" dxfId="3" priority="1" stopIfTrue="1" operator="containsText" text="Non-Compliant">
      <formula>NOT(ISERROR(SEARCH("Non-Compliant",B7)))</formula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0A771-E7FD-1C41-920D-A62EEC7D9109}">
  <dimension ref="A1:B13"/>
  <sheetViews>
    <sheetView zoomScale="125" workbookViewId="0">
      <selection activeCell="B1" sqref="B1"/>
    </sheetView>
  </sheetViews>
  <sheetFormatPr baseColWidth="10" defaultRowHeight="16" x14ac:dyDescent="0.2"/>
  <cols>
    <col min="1" max="1" width="38.5" customWidth="1"/>
    <col min="2" max="2" width="45.33203125" customWidth="1"/>
    <col min="7" max="7" width="29.6640625" customWidth="1"/>
  </cols>
  <sheetData>
    <row r="1" spans="1:2" ht="23" x14ac:dyDescent="0.2">
      <c r="A1" s="8" t="s">
        <v>30</v>
      </c>
      <c r="B1" s="34" t="s">
        <v>59</v>
      </c>
    </row>
    <row r="2" spans="1:2" ht="23" x14ac:dyDescent="0.2">
      <c r="A2" s="9" t="s">
        <v>0</v>
      </c>
      <c r="B2" s="35" t="s">
        <v>60</v>
      </c>
    </row>
    <row r="3" spans="1:2" ht="23" x14ac:dyDescent="0.2">
      <c r="A3" s="10" t="s">
        <v>56</v>
      </c>
      <c r="B3" s="27">
        <f>SUM(B7:B9,B13)</f>
        <v>30</v>
      </c>
    </row>
    <row r="4" spans="1:2" ht="23" x14ac:dyDescent="0.2">
      <c r="A4" s="10" t="s">
        <v>57</v>
      </c>
      <c r="B4" s="27">
        <f>SUM(B7:B8,B10:B12)</f>
        <v>31</v>
      </c>
    </row>
    <row r="5" spans="1:2" ht="23" x14ac:dyDescent="0.2">
      <c r="A5" s="28" t="s">
        <v>1</v>
      </c>
      <c r="B5" s="29" t="str" cm="1">
        <f t="array" ref="B5">_xlfn.IFS(B13=0,"Not Applicable",B13&gt;=(SUM(B7,B8,B10)),"Non-Compliant",B13&lt;(SUM(B7,B8,B10)),"Compliant")</f>
        <v>Compliant</v>
      </c>
    </row>
    <row r="6" spans="1:2" x14ac:dyDescent="0.2">
      <c r="A6" s="86" t="s">
        <v>15</v>
      </c>
      <c r="B6" s="87"/>
    </row>
    <row r="7" spans="1:2" ht="17" x14ac:dyDescent="0.2">
      <c r="A7" s="30" t="s">
        <v>19</v>
      </c>
      <c r="B7" s="36">
        <v>15</v>
      </c>
    </row>
    <row r="8" spans="1:2" ht="17" x14ac:dyDescent="0.2">
      <c r="A8" s="30" t="s">
        <v>18</v>
      </c>
      <c r="B8" s="36">
        <v>0</v>
      </c>
    </row>
    <row r="9" spans="1:2" ht="17" x14ac:dyDescent="0.2">
      <c r="A9" s="30" t="s">
        <v>54</v>
      </c>
      <c r="B9" s="36">
        <v>0</v>
      </c>
    </row>
    <row r="10" spans="1:2" ht="17" x14ac:dyDescent="0.2">
      <c r="A10" s="30" t="s">
        <v>55</v>
      </c>
      <c r="B10" s="36">
        <v>1</v>
      </c>
    </row>
    <row r="11" spans="1:2" ht="17" x14ac:dyDescent="0.2">
      <c r="A11" s="31" t="s">
        <v>22</v>
      </c>
      <c r="B11" s="37">
        <v>9</v>
      </c>
    </row>
    <row r="12" spans="1:2" ht="17" x14ac:dyDescent="0.2">
      <c r="A12" s="31" t="s">
        <v>23</v>
      </c>
      <c r="B12" s="37">
        <v>6</v>
      </c>
    </row>
    <row r="13" spans="1:2" ht="17" x14ac:dyDescent="0.2">
      <c r="A13" s="32" t="s">
        <v>58</v>
      </c>
      <c r="B13" s="33">
        <f>SUM(B11:B12)</f>
        <v>15</v>
      </c>
    </row>
  </sheetData>
  <sheetProtection sheet="1" objects="1" scenarios="1" selectLockedCells="1"/>
  <mergeCells count="1">
    <mergeCell ref="A6:B6"/>
  </mergeCells>
  <conditionalFormatting sqref="A5:B5 A6">
    <cfRule type="cellIs" dxfId="2" priority="4" operator="equal">
      <formula>"non-compliant"</formula>
    </cfRule>
  </conditionalFormatting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6B726-6F00-9B46-BA06-64C27E9A16A1}">
  <dimension ref="A1:B45"/>
  <sheetViews>
    <sheetView workbookViewId="0">
      <selection activeCell="B1" sqref="B1"/>
    </sheetView>
  </sheetViews>
  <sheetFormatPr baseColWidth="10" defaultRowHeight="16" x14ac:dyDescent="0.2"/>
  <cols>
    <col min="1" max="1" width="68.1640625" style="4" customWidth="1"/>
    <col min="2" max="2" width="34.5" style="7" customWidth="1"/>
    <col min="3" max="3" width="10.83203125" style="5"/>
    <col min="4" max="4" width="45.1640625" style="5" customWidth="1"/>
    <col min="5" max="16384" width="10.83203125" style="5"/>
  </cols>
  <sheetData>
    <row r="1" spans="1:2" ht="22" x14ac:dyDescent="0.3">
      <c r="A1" s="16" t="s">
        <v>31</v>
      </c>
      <c r="B1" s="38" t="s">
        <v>50</v>
      </c>
    </row>
    <row r="2" spans="1:2" ht="22" x14ac:dyDescent="0.3">
      <c r="A2" s="43" t="s">
        <v>32</v>
      </c>
      <c r="B2" s="44" t="s">
        <v>49</v>
      </c>
    </row>
    <row r="3" spans="1:2" ht="23" x14ac:dyDescent="0.2">
      <c r="A3" s="40" t="s">
        <v>40</v>
      </c>
      <c r="B3" s="42">
        <f>B36+B38</f>
        <v>120</v>
      </c>
    </row>
    <row r="4" spans="1:2" ht="23" x14ac:dyDescent="0.2">
      <c r="A4" s="10" t="s">
        <v>67</v>
      </c>
      <c r="B4" s="17">
        <f>SUM(B40:B44)</f>
        <v>30</v>
      </c>
    </row>
    <row r="5" spans="1:2" ht="23" x14ac:dyDescent="0.2">
      <c r="A5" s="40" t="s">
        <v>68</v>
      </c>
      <c r="B5" s="17">
        <f>SUM(B40:B43,B45)</f>
        <v>31</v>
      </c>
    </row>
    <row r="6" spans="1:2" ht="23" x14ac:dyDescent="0.2">
      <c r="A6" s="10" t="s">
        <v>44</v>
      </c>
      <c r="B6" s="41">
        <v>12</v>
      </c>
    </row>
    <row r="7" spans="1:2" ht="24" thickBot="1" x14ac:dyDescent="0.25">
      <c r="A7" s="11" t="s">
        <v>45</v>
      </c>
      <c r="B7" s="18">
        <f>(B36+B4+B38)-B6</f>
        <v>138</v>
      </c>
    </row>
    <row r="8" spans="1:2" x14ac:dyDescent="0.2">
      <c r="A8" s="88" t="s">
        <v>48</v>
      </c>
      <c r="B8" s="89"/>
    </row>
    <row r="9" spans="1:2" x14ac:dyDescent="0.2">
      <c r="A9" s="20" t="s">
        <v>33</v>
      </c>
      <c r="B9" s="39">
        <v>31</v>
      </c>
    </row>
    <row r="10" spans="1:2" x14ac:dyDescent="0.2">
      <c r="A10" s="20" t="s">
        <v>34</v>
      </c>
      <c r="B10" s="39">
        <v>0</v>
      </c>
    </row>
    <row r="11" spans="1:2" x14ac:dyDescent="0.2">
      <c r="A11" s="20" t="s">
        <v>35</v>
      </c>
      <c r="B11" s="19">
        <f>SUM(B9:B10)</f>
        <v>31</v>
      </c>
    </row>
    <row r="12" spans="1:2" x14ac:dyDescent="0.2">
      <c r="A12" s="20" t="s">
        <v>36</v>
      </c>
      <c r="B12" s="39">
        <v>15</v>
      </c>
    </row>
    <row r="13" spans="1:2" x14ac:dyDescent="0.2">
      <c r="A13" s="20" t="s">
        <v>37</v>
      </c>
      <c r="B13" s="39">
        <v>12</v>
      </c>
    </row>
    <row r="14" spans="1:2" x14ac:dyDescent="0.2">
      <c r="A14" s="20" t="s">
        <v>38</v>
      </c>
      <c r="B14" s="6">
        <f>SUM(B12:B13)</f>
        <v>27</v>
      </c>
    </row>
    <row r="15" spans="1:2" x14ac:dyDescent="0.2">
      <c r="A15" s="20" t="s">
        <v>24</v>
      </c>
      <c r="B15" s="19">
        <v>43</v>
      </c>
    </row>
    <row r="16" spans="1:2" x14ac:dyDescent="0.2">
      <c r="A16" s="20" t="s">
        <v>25</v>
      </c>
      <c r="B16" s="19">
        <v>3</v>
      </c>
    </row>
    <row r="17" spans="1:2" x14ac:dyDescent="0.2">
      <c r="A17" s="25" t="s">
        <v>26</v>
      </c>
      <c r="B17" s="26">
        <v>3</v>
      </c>
    </row>
    <row r="18" spans="1:2" ht="17" thickBot="1" x14ac:dyDescent="0.25">
      <c r="A18" s="12" t="s">
        <v>27</v>
      </c>
      <c r="B18" s="21">
        <f>SUM(B9:B17)-B11-B14</f>
        <v>107</v>
      </c>
    </row>
    <row r="19" spans="1:2" x14ac:dyDescent="0.2">
      <c r="A19" s="88" t="s">
        <v>46</v>
      </c>
      <c r="B19" s="89"/>
    </row>
    <row r="20" spans="1:2" x14ac:dyDescent="0.2">
      <c r="A20" s="20" t="s">
        <v>2</v>
      </c>
      <c r="B20" s="39">
        <v>0</v>
      </c>
    </row>
    <row r="21" spans="1:2" x14ac:dyDescent="0.2">
      <c r="A21" s="20" t="s">
        <v>3</v>
      </c>
      <c r="B21" s="39">
        <v>0</v>
      </c>
    </row>
    <row r="22" spans="1:2" x14ac:dyDescent="0.2">
      <c r="A22" s="20" t="s">
        <v>4</v>
      </c>
      <c r="B22" s="39">
        <v>0</v>
      </c>
    </row>
    <row r="23" spans="1:2" x14ac:dyDescent="0.2">
      <c r="A23" s="20">
        <v>2</v>
      </c>
      <c r="B23" s="39">
        <v>0</v>
      </c>
    </row>
    <row r="24" spans="1:2" x14ac:dyDescent="0.2">
      <c r="A24" s="20" t="s">
        <v>5</v>
      </c>
      <c r="B24" s="39">
        <v>0</v>
      </c>
    </row>
    <row r="25" spans="1:2" x14ac:dyDescent="0.2">
      <c r="A25" s="20" t="s">
        <v>6</v>
      </c>
      <c r="B25" s="39">
        <v>3</v>
      </c>
    </row>
    <row r="26" spans="1:2" x14ac:dyDescent="0.2">
      <c r="A26" s="20" t="s">
        <v>7</v>
      </c>
      <c r="B26" s="39">
        <v>0</v>
      </c>
    </row>
    <row r="27" spans="1:2" x14ac:dyDescent="0.2">
      <c r="A27" s="20" t="s">
        <v>8</v>
      </c>
      <c r="B27" s="39">
        <v>0</v>
      </c>
    </row>
    <row r="28" spans="1:2" x14ac:dyDescent="0.2">
      <c r="A28" s="25" t="s">
        <v>9</v>
      </c>
      <c r="B28" s="26">
        <f>B17</f>
        <v>3</v>
      </c>
    </row>
    <row r="29" spans="1:2" x14ac:dyDescent="0.2">
      <c r="A29" s="20" t="s">
        <v>10</v>
      </c>
      <c r="B29" s="39">
        <v>3</v>
      </c>
    </row>
    <row r="30" spans="1:2" x14ac:dyDescent="0.2">
      <c r="A30" s="20" t="s">
        <v>11</v>
      </c>
      <c r="B30" s="39">
        <v>0</v>
      </c>
    </row>
    <row r="31" spans="1:2" x14ac:dyDescent="0.2">
      <c r="A31" s="20" t="s">
        <v>12</v>
      </c>
      <c r="B31" s="39">
        <v>0</v>
      </c>
    </row>
    <row r="32" spans="1:2" x14ac:dyDescent="0.2">
      <c r="A32" s="20" t="s">
        <v>13</v>
      </c>
      <c r="B32" s="39">
        <v>0</v>
      </c>
    </row>
    <row r="33" spans="1:2" x14ac:dyDescent="0.2">
      <c r="A33" s="20" t="s">
        <v>14</v>
      </c>
      <c r="B33" s="39">
        <v>0</v>
      </c>
    </row>
    <row r="34" spans="1:2" x14ac:dyDescent="0.2">
      <c r="A34" s="20">
        <v>6</v>
      </c>
      <c r="B34" s="39">
        <v>3</v>
      </c>
    </row>
    <row r="35" spans="1:2" ht="20" thickBot="1" x14ac:dyDescent="0.3">
      <c r="A35" s="14" t="s">
        <v>16</v>
      </c>
      <c r="B35" s="22">
        <f>SUM(B20:B34)</f>
        <v>12</v>
      </c>
    </row>
    <row r="36" spans="1:2" ht="19" x14ac:dyDescent="0.25">
      <c r="A36" s="13" t="s">
        <v>39</v>
      </c>
      <c r="B36" s="23">
        <f>B18-(SUM(B20:B34))</f>
        <v>95</v>
      </c>
    </row>
    <row r="37" spans="1:2" ht="19" x14ac:dyDescent="0.25">
      <c r="A37" s="14" t="s">
        <v>28</v>
      </c>
      <c r="B37" s="22">
        <f>IF(B18&gt;=120,"0",120-B18)</f>
        <v>13</v>
      </c>
    </row>
    <row r="38" spans="1:2" ht="20" thickBot="1" x14ac:dyDescent="0.3">
      <c r="A38" s="15" t="s">
        <v>29</v>
      </c>
      <c r="B38" s="24">
        <f>IF(B36&gt;=120,"0",120-B36)</f>
        <v>25</v>
      </c>
    </row>
    <row r="39" spans="1:2" ht="17" thickBot="1" x14ac:dyDescent="0.25">
      <c r="A39" s="90" t="s">
        <v>47</v>
      </c>
      <c r="B39" s="91"/>
    </row>
    <row r="40" spans="1:2" x14ac:dyDescent="0.2">
      <c r="A40" s="45" t="s">
        <v>41</v>
      </c>
      <c r="B40" s="46">
        <v>15</v>
      </c>
    </row>
    <row r="41" spans="1:2" x14ac:dyDescent="0.2">
      <c r="A41" s="47" t="s">
        <v>42</v>
      </c>
      <c r="B41" s="48">
        <v>0</v>
      </c>
    </row>
    <row r="42" spans="1:2" x14ac:dyDescent="0.2">
      <c r="A42" s="47" t="s">
        <v>43</v>
      </c>
      <c r="B42" s="48">
        <v>15</v>
      </c>
    </row>
    <row r="43" spans="1:2" x14ac:dyDescent="0.2">
      <c r="A43" s="47" t="s">
        <v>64</v>
      </c>
      <c r="B43" s="48">
        <v>0</v>
      </c>
    </row>
    <row r="44" spans="1:2" x14ac:dyDescent="0.2">
      <c r="A44" s="47" t="s">
        <v>65</v>
      </c>
      <c r="B44" s="48">
        <v>0</v>
      </c>
    </row>
    <row r="45" spans="1:2" ht="17" thickBot="1" x14ac:dyDescent="0.25">
      <c r="A45" s="49" t="s">
        <v>66</v>
      </c>
      <c r="B45" s="50">
        <v>1</v>
      </c>
    </row>
  </sheetData>
  <sheetProtection sheet="1" objects="1" scenarios="1" selectLockedCells="1"/>
  <mergeCells count="3">
    <mergeCell ref="A8:B8"/>
    <mergeCell ref="A19:B19"/>
    <mergeCell ref="A39:B39"/>
  </mergeCells>
  <conditionalFormatting sqref="A8">
    <cfRule type="cellIs" dxfId="1" priority="4" operator="equal">
      <formula>"non-compliant"</formula>
    </cfRule>
  </conditionalFormatting>
  <conditionalFormatting sqref="B3">
    <cfRule type="cellIs" dxfId="0" priority="5" operator="greaterThan">
      <formula>120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BACHELORS PROGRAM</vt:lpstr>
      <vt:lpstr>MASTERS PROGRAM</vt:lpstr>
      <vt:lpstr>BLENDED PROGRAM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Aaron M DeRosa</dc:creator>
  <cp:lastModifiedBy>Aaron M DeRosa</cp:lastModifiedBy>
  <dcterms:created xsi:type="dcterms:W3CDTF">2025-04-29T03:57:18Z</dcterms:created>
  <dcterms:modified xsi:type="dcterms:W3CDTF">2025-06-04T18:14:36Z</dcterms:modified>
</cp:coreProperties>
</file>