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ate1904="1" codeName="ThisWorkbook"/>
  <mc:AlternateContent xmlns:mc="http://schemas.openxmlformats.org/markup-compatibility/2006">
    <mc:Choice Requires="x15">
      <x15ac:absPath xmlns:x15ac="http://schemas.microsoft.com/office/spreadsheetml/2010/11/ac" url="C:\Users\atatco\Downloads\Admin Affairs PDFs\In Progress\"/>
    </mc:Choice>
  </mc:AlternateContent>
  <xr:revisionPtr revIDLastSave="0" documentId="13_ncr:1_{A223AFB1-06F4-4AC4-9C83-DB888F107DEA}" xr6:coauthVersionLast="47" xr6:coauthVersionMax="47" xr10:uidLastSave="{00000000-0000-0000-0000-000000000000}"/>
  <bookViews>
    <workbookView xWindow="-16545" yWindow="-18120" windowWidth="29040" windowHeight="17520" activeTab="1" xr2:uid="{00000000-000D-0000-FFFF-FFFF00000000}"/>
  </bookViews>
  <sheets>
    <sheet name="Instructions" sheetId="3" r:id="rId1"/>
    <sheet name="Template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65" i="1" l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V82" i="1"/>
  <c r="W82" i="1"/>
  <c r="T83" i="1"/>
  <c r="V83" i="1"/>
  <c r="W83" i="1"/>
  <c r="T84" i="1"/>
  <c r="V84" i="1"/>
  <c r="W84" i="1"/>
  <c r="T85" i="1"/>
  <c r="V85" i="1"/>
  <c r="W85" i="1"/>
  <c r="T86" i="1"/>
  <c r="V86" i="1"/>
  <c r="W86" i="1"/>
  <c r="T87" i="1"/>
  <c r="V87" i="1"/>
  <c r="W87" i="1"/>
  <c r="T88" i="1"/>
  <c r="V88" i="1"/>
  <c r="W88" i="1"/>
  <c r="T89" i="1"/>
  <c r="V89" i="1"/>
  <c r="W89" i="1"/>
  <c r="T90" i="1"/>
  <c r="V90" i="1"/>
  <c r="W90" i="1"/>
  <c r="T91" i="1"/>
  <c r="V91" i="1"/>
  <c r="W91" i="1"/>
  <c r="T92" i="1"/>
  <c r="V92" i="1"/>
  <c r="W92" i="1"/>
  <c r="T93" i="1"/>
  <c r="V93" i="1"/>
  <c r="W93" i="1"/>
  <c r="T94" i="1"/>
  <c r="V94" i="1"/>
  <c r="W94" i="1"/>
  <c r="T95" i="1"/>
  <c r="V95" i="1"/>
  <c r="W95" i="1"/>
  <c r="T96" i="1"/>
  <c r="V96" i="1"/>
  <c r="W96" i="1"/>
  <c r="T97" i="1"/>
  <c r="V97" i="1"/>
  <c r="W97" i="1"/>
  <c r="T98" i="1"/>
  <c r="V98" i="1"/>
  <c r="W98" i="1"/>
  <c r="T99" i="1"/>
  <c r="V99" i="1"/>
  <c r="W99" i="1"/>
  <c r="T100" i="1"/>
  <c r="V100" i="1"/>
  <c r="W100" i="1"/>
  <c r="T101" i="1"/>
  <c r="V101" i="1"/>
  <c r="W101" i="1"/>
  <c r="T102" i="1"/>
  <c r="V102" i="1"/>
  <c r="W102" i="1"/>
  <c r="T103" i="1"/>
  <c r="V103" i="1"/>
  <c r="W103" i="1"/>
  <c r="T104" i="1"/>
  <c r="V104" i="1"/>
  <c r="W104" i="1"/>
  <c r="T105" i="1"/>
  <c r="V105" i="1"/>
  <c r="W105" i="1"/>
  <c r="T106" i="1"/>
  <c r="V106" i="1"/>
  <c r="W106" i="1"/>
  <c r="T107" i="1"/>
  <c r="V107" i="1"/>
  <c r="W107" i="1"/>
  <c r="T108" i="1"/>
  <c r="V108" i="1"/>
  <c r="W108" i="1"/>
  <c r="T109" i="1"/>
  <c r="V109" i="1"/>
  <c r="W109" i="1"/>
  <c r="T110" i="1"/>
  <c r="V110" i="1"/>
  <c r="W110" i="1"/>
  <c r="T111" i="1"/>
  <c r="V111" i="1"/>
  <c r="W111" i="1"/>
  <c r="T112" i="1"/>
  <c r="V112" i="1"/>
  <c r="W112" i="1"/>
  <c r="T113" i="1"/>
  <c r="V113" i="1"/>
  <c r="W113" i="1"/>
  <c r="T114" i="1"/>
  <c r="V114" i="1"/>
  <c r="W114" i="1"/>
  <c r="T115" i="1"/>
  <c r="V115" i="1"/>
  <c r="W115" i="1"/>
  <c r="T116" i="1"/>
  <c r="V116" i="1"/>
  <c r="W116" i="1"/>
  <c r="T117" i="1"/>
  <c r="V117" i="1"/>
  <c r="W117" i="1"/>
  <c r="T118" i="1"/>
  <c r="V118" i="1"/>
  <c r="W118" i="1"/>
  <c r="T119" i="1"/>
  <c r="V119" i="1"/>
  <c r="W119" i="1"/>
  <c r="T120" i="1"/>
  <c r="V120" i="1"/>
  <c r="W120" i="1"/>
  <c r="T121" i="1"/>
  <c r="V121" i="1"/>
  <c r="W121" i="1"/>
  <c r="T122" i="1"/>
  <c r="V122" i="1"/>
  <c r="W122" i="1"/>
  <c r="T123" i="1"/>
  <c r="V123" i="1"/>
  <c r="W123" i="1"/>
  <c r="T124" i="1"/>
  <c r="V124" i="1"/>
  <c r="W124" i="1"/>
  <c r="T125" i="1"/>
  <c r="V125" i="1"/>
  <c r="W125" i="1"/>
  <c r="T126" i="1"/>
  <c r="V126" i="1"/>
  <c r="W126" i="1"/>
  <c r="T127" i="1"/>
  <c r="V127" i="1"/>
  <c r="W127" i="1"/>
  <c r="T128" i="1"/>
  <c r="V128" i="1"/>
  <c r="W128" i="1"/>
  <c r="T129" i="1"/>
  <c r="V129" i="1"/>
  <c r="W129" i="1"/>
  <c r="T130" i="1"/>
  <c r="V130" i="1"/>
  <c r="W130" i="1"/>
  <c r="T131" i="1"/>
  <c r="V131" i="1"/>
  <c r="W131" i="1"/>
  <c r="T132" i="1"/>
  <c r="V132" i="1"/>
  <c r="W132" i="1"/>
  <c r="T133" i="1"/>
  <c r="V133" i="1"/>
  <c r="W133" i="1"/>
  <c r="T134" i="1"/>
  <c r="V134" i="1"/>
  <c r="W134" i="1"/>
  <c r="T135" i="1"/>
  <c r="V135" i="1"/>
  <c r="W135" i="1"/>
  <c r="T136" i="1"/>
  <c r="V136" i="1"/>
  <c r="W136" i="1"/>
  <c r="T137" i="1"/>
  <c r="V137" i="1"/>
  <c r="W137" i="1"/>
  <c r="T138" i="1"/>
  <c r="V138" i="1"/>
  <c r="W138" i="1"/>
  <c r="T139" i="1"/>
  <c r="V139" i="1"/>
  <c r="W139" i="1"/>
  <c r="T140" i="1"/>
  <c r="V140" i="1"/>
  <c r="W140" i="1"/>
  <c r="T141" i="1"/>
  <c r="V141" i="1"/>
  <c r="W141" i="1"/>
  <c r="T142" i="1"/>
  <c r="V142" i="1"/>
  <c r="W142" i="1"/>
  <c r="E10" i="1"/>
  <c r="D14" i="1" s="1"/>
  <c r="U139" i="1" s="1"/>
  <c r="X8" i="1"/>
  <c r="Y82" i="1" s="1"/>
  <c r="T59" i="1"/>
  <c r="T60" i="1"/>
  <c r="T61" i="1"/>
  <c r="T62" i="1"/>
  <c r="T63" i="1"/>
  <c r="T64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3" i="1"/>
  <c r="U141" i="1" l="1"/>
  <c r="U133" i="1"/>
  <c r="U125" i="1"/>
  <c r="U117" i="1"/>
  <c r="Y83" i="1"/>
  <c r="Z82" i="1"/>
  <c r="AA82" i="1" s="1"/>
  <c r="U109" i="1"/>
  <c r="U85" i="1"/>
  <c r="U142" i="1"/>
  <c r="U134" i="1"/>
  <c r="U126" i="1"/>
  <c r="U118" i="1"/>
  <c r="U110" i="1"/>
  <c r="U102" i="1"/>
  <c r="U94" i="1"/>
  <c r="U86" i="1"/>
  <c r="U80" i="1"/>
  <c r="U76" i="1"/>
  <c r="U72" i="1"/>
  <c r="U68" i="1"/>
  <c r="U135" i="1"/>
  <c r="U127" i="1"/>
  <c r="U119" i="1"/>
  <c r="U111" i="1"/>
  <c r="U103" i="1"/>
  <c r="U95" i="1"/>
  <c r="U87" i="1"/>
  <c r="U128" i="1"/>
  <c r="U120" i="1"/>
  <c r="U112" i="1"/>
  <c r="U104" i="1"/>
  <c r="U96" i="1"/>
  <c r="U88" i="1"/>
  <c r="U79" i="1"/>
  <c r="U75" i="1"/>
  <c r="U71" i="1"/>
  <c r="U67" i="1"/>
  <c r="U136" i="1"/>
  <c r="U137" i="1"/>
  <c r="U129" i="1"/>
  <c r="U121" i="1"/>
  <c r="U113" i="1"/>
  <c r="U105" i="1"/>
  <c r="U97" i="1"/>
  <c r="U89" i="1"/>
  <c r="U138" i="1"/>
  <c r="U130" i="1"/>
  <c r="U122" i="1"/>
  <c r="U114" i="1"/>
  <c r="U106" i="1"/>
  <c r="U98" i="1"/>
  <c r="U90" i="1"/>
  <c r="U82" i="1"/>
  <c r="U78" i="1"/>
  <c r="U74" i="1"/>
  <c r="U70" i="1"/>
  <c r="U66" i="1"/>
  <c r="U115" i="1"/>
  <c r="U99" i="1"/>
  <c r="U83" i="1"/>
  <c r="U131" i="1"/>
  <c r="U123" i="1"/>
  <c r="U107" i="1"/>
  <c r="U91" i="1"/>
  <c r="U140" i="1"/>
  <c r="U132" i="1"/>
  <c r="U124" i="1"/>
  <c r="U116" i="1"/>
  <c r="U108" i="1"/>
  <c r="U100" i="1"/>
  <c r="U92" i="1"/>
  <c r="U84" i="1"/>
  <c r="U81" i="1"/>
  <c r="U77" i="1"/>
  <c r="U73" i="1"/>
  <c r="U69" i="1"/>
  <c r="U65" i="1"/>
  <c r="U101" i="1"/>
  <c r="U93" i="1"/>
  <c r="U4" i="1"/>
  <c r="U23" i="1"/>
  <c r="U43" i="1"/>
  <c r="U26" i="1"/>
  <c r="U28" i="1"/>
  <c r="U5" i="1"/>
  <c r="U24" i="1"/>
  <c r="U44" i="1"/>
  <c r="X5" i="1"/>
  <c r="U15" i="1"/>
  <c r="U6" i="1"/>
  <c r="U25" i="1"/>
  <c r="U45" i="1"/>
  <c r="U49" i="1"/>
  <c r="U11" i="1"/>
  <c r="U30" i="1"/>
  <c r="U50" i="1"/>
  <c r="U32" i="1"/>
  <c r="U33" i="1"/>
  <c r="U12" i="1"/>
  <c r="U31" i="1"/>
  <c r="U51" i="1"/>
  <c r="U59" i="1"/>
  <c r="U13" i="1"/>
  <c r="U52" i="1"/>
  <c r="U14" i="1"/>
  <c r="U53" i="1"/>
  <c r="U61" i="1"/>
  <c r="U16" i="1"/>
  <c r="U36" i="1"/>
  <c r="U56" i="1"/>
  <c r="U7" i="1"/>
  <c r="U27" i="1"/>
  <c r="U9" i="1"/>
  <c r="U17" i="1"/>
  <c r="U37" i="1"/>
  <c r="U57" i="1"/>
  <c r="U29" i="1"/>
  <c r="U62" i="1"/>
  <c r="U18" i="1"/>
  <c r="U38" i="1"/>
  <c r="U58" i="1"/>
  <c r="U46" i="1"/>
  <c r="U8" i="1"/>
  <c r="U10" i="1"/>
  <c r="U60" i="1"/>
  <c r="U19" i="1"/>
  <c r="U39" i="1"/>
  <c r="U3" i="1"/>
  <c r="U47" i="1"/>
  <c r="U48" i="1"/>
  <c r="U54" i="1"/>
  <c r="U63" i="1"/>
  <c r="U20" i="1"/>
  <c r="U40" i="1"/>
  <c r="U21" i="1"/>
  <c r="U41" i="1"/>
  <c r="U35" i="1"/>
  <c r="U64" i="1"/>
  <c r="U22" i="1"/>
  <c r="U42" i="1"/>
  <c r="U34" i="1"/>
  <c r="U55" i="1"/>
  <c r="E12" i="1"/>
  <c r="D16" i="1" s="1"/>
  <c r="Y84" i="1" l="1"/>
  <c r="Z83" i="1"/>
  <c r="AA83" i="1" s="1"/>
  <c r="X3" i="1"/>
  <c r="Y5" i="1"/>
  <c r="Y85" i="1" l="1"/>
  <c r="Z84" i="1"/>
  <c r="AA84" i="1" s="1"/>
  <c r="Y86" i="1" l="1"/>
  <c r="Z85" i="1"/>
  <c r="AA85" i="1" s="1"/>
  <c r="Y87" i="1" l="1"/>
  <c r="Z86" i="1"/>
  <c r="AA86" i="1"/>
  <c r="Z87" i="1" l="1"/>
  <c r="AA87" i="1" s="1"/>
  <c r="Y88" i="1"/>
  <c r="Z88" i="1" l="1"/>
  <c r="AA88" i="1" s="1"/>
  <c r="Y89" i="1"/>
  <c r="Y90" i="1" l="1"/>
  <c r="Z89" i="1"/>
  <c r="AA89" i="1" s="1"/>
  <c r="Y91" i="1" l="1"/>
  <c r="Z90" i="1"/>
  <c r="AA90" i="1" s="1"/>
  <c r="Y92" i="1" l="1"/>
  <c r="Z91" i="1"/>
  <c r="AA91" i="1" s="1"/>
  <c r="Y93" i="1" l="1"/>
  <c r="Z92" i="1"/>
  <c r="AA92" i="1" s="1"/>
  <c r="Y94" i="1" l="1"/>
  <c r="Z93" i="1"/>
  <c r="AA93" i="1" s="1"/>
  <c r="Y95" i="1" l="1"/>
  <c r="Z94" i="1"/>
  <c r="AA94" i="1" s="1"/>
  <c r="Y96" i="1" l="1"/>
  <c r="Z95" i="1"/>
  <c r="AA95" i="1" s="1"/>
  <c r="Z96" i="1" l="1"/>
  <c r="AA96" i="1" s="1"/>
  <c r="Y97" i="1"/>
  <c r="Y98" i="1" l="1"/>
  <c r="Z97" i="1"/>
  <c r="AA97" i="1" s="1"/>
  <c r="Y99" i="1" l="1"/>
  <c r="Z98" i="1"/>
  <c r="AA98" i="1"/>
  <c r="Y100" i="1" l="1"/>
  <c r="Z99" i="1"/>
  <c r="AA99" i="1" s="1"/>
  <c r="Y101" i="1" l="1"/>
  <c r="Z100" i="1"/>
  <c r="AA100" i="1" s="1"/>
  <c r="Y102" i="1" l="1"/>
  <c r="Z101" i="1"/>
  <c r="AA101" i="1"/>
  <c r="Y103" i="1" l="1"/>
  <c r="Z102" i="1"/>
  <c r="AA102" i="1"/>
  <c r="Y104" i="1" l="1"/>
  <c r="Z103" i="1"/>
  <c r="AA103" i="1" s="1"/>
  <c r="Z104" i="1" l="1"/>
  <c r="AA104" i="1" s="1"/>
  <c r="Y105" i="1"/>
  <c r="Z105" i="1" l="1"/>
  <c r="AA105" i="1" s="1"/>
  <c r="Y106" i="1"/>
  <c r="Y107" i="1" l="1"/>
  <c r="Z106" i="1"/>
  <c r="AA106" i="1"/>
  <c r="Y108" i="1" l="1"/>
  <c r="Z107" i="1"/>
  <c r="AA107" i="1"/>
  <c r="Y109" i="1" l="1"/>
  <c r="Z108" i="1"/>
  <c r="AA108" i="1"/>
  <c r="Y110" i="1" l="1"/>
  <c r="Z109" i="1"/>
  <c r="AA109" i="1"/>
  <c r="Y111" i="1" l="1"/>
  <c r="Z110" i="1"/>
  <c r="AA110" i="1"/>
  <c r="Z111" i="1" l="1"/>
  <c r="Y112" i="1"/>
  <c r="AA111" i="1"/>
  <c r="Z112" i="1" l="1"/>
  <c r="Y113" i="1"/>
  <c r="AA112" i="1"/>
  <c r="Y114" i="1" l="1"/>
  <c r="Z113" i="1"/>
  <c r="AA113" i="1"/>
  <c r="Y115" i="1" l="1"/>
  <c r="Z114" i="1"/>
  <c r="AA114" i="1" s="1"/>
  <c r="Y116" i="1" l="1"/>
  <c r="Z115" i="1"/>
  <c r="AA115" i="1"/>
  <c r="Y117" i="1" l="1"/>
  <c r="Z116" i="1"/>
  <c r="AA116" i="1"/>
  <c r="Y118" i="1" l="1"/>
  <c r="Z117" i="1"/>
  <c r="AA117" i="1"/>
  <c r="Y119" i="1" l="1"/>
  <c r="Z118" i="1"/>
  <c r="AA118" i="1"/>
  <c r="Z119" i="1" l="1"/>
  <c r="Y120" i="1"/>
  <c r="AA119" i="1"/>
  <c r="Z120" i="1" l="1"/>
  <c r="Y121" i="1"/>
  <c r="AA120" i="1"/>
  <c r="Z121" i="1" l="1"/>
  <c r="Y122" i="1"/>
  <c r="AA121" i="1"/>
  <c r="Y123" i="1" l="1"/>
  <c r="Z122" i="1"/>
  <c r="AA122" i="1" s="1"/>
  <c r="Y124" i="1" l="1"/>
  <c r="Z123" i="1"/>
  <c r="AA123" i="1"/>
  <c r="Y125" i="1" l="1"/>
  <c r="Z124" i="1"/>
  <c r="AA124" i="1"/>
  <c r="Y126" i="1" l="1"/>
  <c r="Z125" i="1"/>
  <c r="AA125" i="1"/>
  <c r="Y127" i="1" l="1"/>
  <c r="Z126" i="1"/>
  <c r="AA126" i="1" s="1"/>
  <c r="Z127" i="1" l="1"/>
  <c r="Y128" i="1"/>
  <c r="AA127" i="1"/>
  <c r="Z128" i="1" l="1"/>
  <c r="Y129" i="1"/>
  <c r="AA128" i="1"/>
  <c r="Z129" i="1" l="1"/>
  <c r="Y130" i="1"/>
  <c r="AA129" i="1"/>
  <c r="Y131" i="1" l="1"/>
  <c r="Z130" i="1"/>
  <c r="AA130" i="1" s="1"/>
  <c r="Y132" i="1" l="1"/>
  <c r="Z131" i="1"/>
  <c r="AA131" i="1"/>
  <c r="Y133" i="1" l="1"/>
  <c r="Z132" i="1"/>
  <c r="AA132" i="1"/>
  <c r="Y134" i="1" l="1"/>
  <c r="Z133" i="1"/>
  <c r="AA133" i="1"/>
  <c r="Y135" i="1" l="1"/>
  <c r="Z134" i="1"/>
  <c r="AA134" i="1"/>
  <c r="Z135" i="1" l="1"/>
  <c r="Y136" i="1"/>
  <c r="AA135" i="1"/>
  <c r="Z136" i="1" l="1"/>
  <c r="AA136" i="1" s="1"/>
  <c r="Y137" i="1"/>
  <c r="Y138" i="1" l="1"/>
  <c r="Z137" i="1"/>
  <c r="AA137" i="1" s="1"/>
  <c r="Y139" i="1" l="1"/>
  <c r="Z138" i="1"/>
  <c r="AA138" i="1" s="1"/>
  <c r="Y140" i="1" l="1"/>
  <c r="Z139" i="1"/>
  <c r="AA139" i="1"/>
  <c r="Y141" i="1" l="1"/>
  <c r="Z140" i="1"/>
  <c r="AA140" i="1"/>
  <c r="Y142" i="1" l="1"/>
  <c r="Z141" i="1"/>
  <c r="AA141" i="1"/>
  <c r="Z142" i="1" l="1"/>
  <c r="AA14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A978752</author>
  </authors>
  <commentList>
    <comment ref="E10" authorId="0" shapeId="0" xr:uid="{00000000-0006-0000-0100-000004000000}">
      <text>
        <r>
          <rPr>
            <b/>
            <sz val="11"/>
            <color indexed="81"/>
            <rFont val="Tahoma"/>
            <family val="2"/>
          </rPr>
          <t>Auto-calculated</t>
        </r>
      </text>
    </comment>
    <comment ref="E12" authorId="0" shapeId="0" xr:uid="{00000000-0006-0000-0100-000005000000}">
      <text>
        <r>
          <rPr>
            <b/>
            <sz val="11"/>
            <color indexed="81"/>
            <rFont val="Tahoma"/>
            <family val="2"/>
          </rPr>
          <t>Auto-calculated</t>
        </r>
      </text>
    </comment>
    <comment ref="D14" authorId="0" shapeId="0" xr:uid="{00000000-0006-0000-0100-000006000000}">
      <text>
        <r>
          <rPr>
            <b/>
            <sz val="11"/>
            <color indexed="81"/>
            <rFont val="Tahoma"/>
            <family val="2"/>
          </rPr>
          <t>Sigma score - Auto-calculated</t>
        </r>
      </text>
    </comment>
  </commentList>
</comments>
</file>

<file path=xl/sharedStrings.xml><?xml version="1.0" encoding="utf-8"?>
<sst xmlns="http://schemas.openxmlformats.org/spreadsheetml/2006/main" count="31" uniqueCount="21">
  <si>
    <t>Attribute Sigma Calculator  Guide and Instructions</t>
  </si>
  <si>
    <t>Purpose</t>
  </si>
  <si>
    <t>This is a data calculation tool for determining the sigma value from discrete data.  
Provides a Sigma score when wanting to understand process capability of a process.
A common application of this tool is to evaluate process data in the Measure Phase and determine the baseline sigma value as a means of comparison when the project is completed and improvements implemented.</t>
  </si>
  <si>
    <t>Instructions</t>
  </si>
  <si>
    <t>Collect the discrete process data.  Count the # of defects.  Enter that number into the "Number of Defects Found" field.</t>
  </si>
  <si>
    <t xml:space="preserve"> In the "Number of Units Inspected" field, enter in the total number sampled.</t>
  </si>
  <si>
    <t xml:space="preserve">In the "Opportunities for Error per Unit" field, enter in the total number of opportunities.  Opportunity being defined as a chance for an error,  defect or not meeting the required expectations. </t>
  </si>
  <si>
    <t>Record the Sigma score that is auto-calculated.</t>
  </si>
  <si>
    <t>List all the suppliers to this process.</t>
  </si>
  <si>
    <t>Sigma Quality Level Calculator</t>
  </si>
  <si>
    <t>Number of Defects Found:</t>
  </si>
  <si>
    <t>Number of Units Inspected:</t>
  </si>
  <si>
    <t>Opportunities for Error per Unit:</t>
  </si>
  <si>
    <t>Defect per Opportunity (DPO) =</t>
  </si>
  <si>
    <t>Defect per Million Opportunity (DPMO) =</t>
  </si>
  <si>
    <t>Yield =</t>
  </si>
  <si>
    <t xml:space="preserve">Sigma Quality Level =
(Assuming 1.5s shift)      </t>
  </si>
  <si>
    <t>Sigma Level Conversion Table</t>
  </si>
  <si>
    <t>Yield</t>
  </si>
  <si>
    <t>DPMO</t>
  </si>
  <si>
    <t>Sigma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</si>
</sst>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0.0"/>
    <numFmt numFmtId="166" formatCode="0.000%"/>
    <numFmt numFmtId="167" formatCode="0.0%"/>
    <numFmt numFmtId="169" formatCode="_(* #,##0_);_(* \(#,##0\);_(* &quot;-&quot;??_);_(@_)"/>
    <numFmt numFmtId="170" formatCode="0.0000%"/>
    <numFmt numFmtId="171" formatCode="0.00000%"/>
  </numFmts>
  <fonts count="19" x14ac:knownFonts="1">
    <font>
      <sz val="9"/>
      <name val="Geneva"/>
    </font>
    <font>
      <sz val="18"/>
      <name val="Tms Rmn"/>
    </font>
    <font>
      <sz val="18"/>
      <color indexed="18"/>
      <name val="Tms Rmn"/>
    </font>
    <font>
      <sz val="18"/>
      <name val="Arial"/>
      <family val="2"/>
    </font>
    <font>
      <b/>
      <sz val="11"/>
      <color indexed="81"/>
      <name val="Tahoma"/>
      <family val="2"/>
    </font>
    <font>
      <sz val="18"/>
      <color indexed="9"/>
      <name val="Arial"/>
      <family val="2"/>
    </font>
    <font>
      <b/>
      <sz val="18"/>
      <color indexed="18"/>
      <name val="Arial"/>
      <family val="2"/>
    </font>
    <font>
      <sz val="10"/>
      <name val="Arial"/>
      <family val="2"/>
    </font>
    <font>
      <sz val="26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b/>
      <sz val="18"/>
      <color rgb="FF002060"/>
      <name val="Arial"/>
      <family val="2"/>
    </font>
    <font>
      <sz val="9"/>
      <name val="Geneva"/>
    </font>
    <font>
      <b/>
      <sz val="18"/>
      <name val="Tms Rmn"/>
    </font>
    <font>
      <b/>
      <sz val="18"/>
      <color theme="0"/>
      <name val="Tms Rmn"/>
    </font>
    <font>
      <sz val="18"/>
      <color theme="1"/>
      <name val="Tms Rmn"/>
    </font>
    <font>
      <b/>
      <sz val="18"/>
      <color theme="1"/>
      <name val="Tms Rmn"/>
    </font>
    <font>
      <b/>
      <sz val="18"/>
      <color indexed="2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/>
        <bgColor theme="1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18"/>
      </left>
      <right style="medium">
        <color indexed="64"/>
      </right>
      <top style="thick">
        <color indexed="18"/>
      </top>
      <bottom style="thick">
        <color indexed="1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18"/>
      </right>
      <top/>
      <bottom/>
      <diagonal/>
    </border>
    <border>
      <left/>
      <right style="medium">
        <color indexed="1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3">
    <xf numFmtId="0" fontId="0" fillId="0" borderId="0"/>
    <xf numFmtId="0" fontId="7" fillId="0" borderId="0"/>
    <xf numFmtId="43" fontId="13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2" fillId="0" borderId="0" xfId="0" applyNumberFormat="1" applyFont="1"/>
    <xf numFmtId="0" fontId="1" fillId="0" borderId="0" xfId="0" applyFont="1" applyProtection="1">
      <protection locked="0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center" vertical="center"/>
    </xf>
    <xf numFmtId="0" fontId="7" fillId="0" borderId="0" xfId="1"/>
    <xf numFmtId="0" fontId="11" fillId="0" borderId="18" xfId="1" applyFont="1" applyBorder="1" applyAlignment="1">
      <alignment vertical="center" wrapText="1"/>
    </xf>
    <xf numFmtId="0" fontId="11" fillId="0" borderId="15" xfId="1" applyFont="1" applyBorder="1" applyAlignment="1">
      <alignment vertical="center" wrapText="1"/>
    </xf>
    <xf numFmtId="0" fontId="3" fillId="0" borderId="6" xfId="0" applyFont="1" applyBorder="1" applyAlignment="1" applyProtection="1">
      <alignment horizontal="center" vertical="center"/>
      <protection locked="0"/>
    </xf>
    <xf numFmtId="10" fontId="12" fillId="0" borderId="1" xfId="0" applyNumberFormat="1" applyFont="1" applyBorder="1" applyAlignment="1">
      <alignment horizontal="center" vertical="center"/>
    </xf>
    <xf numFmtId="2" fontId="6" fillId="0" borderId="21" xfId="0" applyNumberFormat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left" vertical="center" wrapText="1"/>
    </xf>
    <xf numFmtId="0" fontId="11" fillId="0" borderId="20" xfId="1" applyFont="1" applyBorder="1" applyAlignment="1">
      <alignment horizontal="left" vertical="center" wrapText="1"/>
    </xf>
    <xf numFmtId="0" fontId="11" fillId="0" borderId="16" xfId="1" applyFont="1" applyBorder="1" applyAlignment="1">
      <alignment horizontal="left" vertical="center" wrapText="1"/>
    </xf>
    <xf numFmtId="0" fontId="11" fillId="0" borderId="17" xfId="1" applyFont="1" applyBorder="1" applyAlignment="1">
      <alignment horizontal="left" vertical="center" wrapText="1"/>
    </xf>
    <xf numFmtId="0" fontId="8" fillId="3" borderId="0" xfId="1" applyFont="1" applyFill="1" applyAlignment="1">
      <alignment horizontal="center" vertical="center"/>
    </xf>
    <xf numFmtId="0" fontId="9" fillId="4" borderId="12" xfId="1" applyFont="1" applyFill="1" applyBorder="1" applyAlignment="1">
      <alignment horizontal="left" vertical="center"/>
    </xf>
    <xf numFmtId="0" fontId="9" fillId="4" borderId="13" xfId="1" applyFont="1" applyFill="1" applyBorder="1" applyAlignment="1">
      <alignment horizontal="left" vertical="center"/>
    </xf>
    <xf numFmtId="0" fontId="9" fillId="4" borderId="14" xfId="1" applyFont="1" applyFill="1" applyBorder="1" applyAlignment="1">
      <alignment horizontal="left" vertical="center"/>
    </xf>
    <xf numFmtId="0" fontId="10" fillId="0" borderId="15" xfId="1" applyFont="1" applyBorder="1" applyAlignment="1">
      <alignment horizontal="left" vertical="top" wrapText="1"/>
    </xf>
    <xf numFmtId="0" fontId="10" fillId="0" borderId="16" xfId="1" applyFont="1" applyBorder="1" applyAlignment="1">
      <alignment horizontal="left" vertical="top" wrapText="1"/>
    </xf>
    <xf numFmtId="0" fontId="10" fillId="0" borderId="17" xfId="1" applyFont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14" fillId="0" borderId="0" xfId="0" applyFont="1"/>
    <xf numFmtId="167" fontId="16" fillId="0" borderId="22" xfId="0" applyNumberFormat="1" applyFont="1" applyBorder="1"/>
    <xf numFmtId="169" fontId="16" fillId="0" borderId="23" xfId="2" applyNumberFormat="1" applyFont="1" applyBorder="1"/>
    <xf numFmtId="0" fontId="16" fillId="0" borderId="24" xfId="0" applyFont="1" applyBorder="1"/>
    <xf numFmtId="167" fontId="17" fillId="0" borderId="22" xfId="0" applyNumberFormat="1" applyFont="1" applyBorder="1"/>
    <xf numFmtId="169" fontId="17" fillId="0" borderId="23" xfId="2" applyNumberFormat="1" applyFont="1" applyBorder="1"/>
    <xf numFmtId="0" fontId="17" fillId="0" borderId="24" xfId="0" applyFont="1" applyBorder="1"/>
    <xf numFmtId="0" fontId="16" fillId="0" borderId="0" xfId="0" applyFont="1" applyBorder="1"/>
    <xf numFmtId="169" fontId="16" fillId="0" borderId="26" xfId="2" applyNumberFormat="1" applyFont="1" applyBorder="1"/>
    <xf numFmtId="0" fontId="16" fillId="0" borderId="27" xfId="0" applyFont="1" applyBorder="1"/>
    <xf numFmtId="10" fontId="16" fillId="0" borderId="22" xfId="0" applyNumberFormat="1" applyFont="1" applyBorder="1"/>
    <xf numFmtId="166" fontId="16" fillId="0" borderId="22" xfId="0" applyNumberFormat="1" applyFont="1" applyBorder="1"/>
    <xf numFmtId="170" fontId="16" fillId="0" borderId="22" xfId="0" applyNumberFormat="1" applyFont="1" applyBorder="1"/>
    <xf numFmtId="170" fontId="16" fillId="0" borderId="25" xfId="0" applyNumberFormat="1" applyFont="1" applyBorder="1"/>
    <xf numFmtId="0" fontId="15" fillId="5" borderId="28" xfId="0" applyFont="1" applyFill="1" applyBorder="1" applyAlignment="1">
      <alignment horizontal="center" vertical="center"/>
    </xf>
    <xf numFmtId="0" fontId="15" fillId="5" borderId="0" xfId="0" applyFont="1" applyFill="1" applyBorder="1" applyAlignment="1">
      <alignment horizontal="center" vertical="center"/>
    </xf>
    <xf numFmtId="0" fontId="15" fillId="5" borderId="29" xfId="0" applyFont="1" applyFill="1" applyBorder="1" applyAlignment="1">
      <alignment horizontal="center" vertical="center"/>
    </xf>
    <xf numFmtId="171" fontId="17" fillId="0" borderId="30" xfId="0" applyNumberFormat="1" applyFont="1" applyBorder="1"/>
    <xf numFmtId="0" fontId="17" fillId="0" borderId="31" xfId="0" applyFont="1" applyBorder="1"/>
    <xf numFmtId="0" fontId="18" fillId="0" borderId="6" xfId="0" applyFont="1" applyBorder="1" applyAlignment="1">
      <alignment horizontal="center" vertical="center"/>
    </xf>
    <xf numFmtId="4" fontId="18" fillId="0" borderId="6" xfId="0" applyNumberFormat="1" applyFont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 xr:uid="{00000000-0005-0000-0000-000001000000}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0"/>
        <name val="Tms Rmn"/>
        <scheme val="none"/>
      </font>
      <fill>
        <patternFill patternType="solid">
          <fgColor theme="1"/>
          <bgColor theme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ms Rmn"/>
        <scheme val="none"/>
      </font>
      <border diagonalUp="0" diagonalDown="0">
        <left/>
        <right style="thin">
          <color theme="1"/>
        </right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ms Rmn"/>
        <scheme val="none"/>
      </font>
      <numFmt numFmtId="169" formatCode="_(* #,##0_);_(* \(#,##0\);_(* &quot;-&quot;??_);_(@_)"/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ms Rmn"/>
        <scheme val="none"/>
      </font>
      <numFmt numFmtId="170" formatCode="0.0000%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border outline="0">
        <top style="thin">
          <color theme="1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42283703202113E-2"/>
          <c:y val="9.3148504474225874E-2"/>
          <c:w val="0.9236943433313467"/>
          <c:h val="0.86844926046902937"/>
        </c:manualLayout>
      </c:layout>
      <c:areaChart>
        <c:grouping val="standard"/>
        <c:varyColors val="0"/>
        <c:ser>
          <c:idx val="1"/>
          <c:order val="0"/>
          <c:spPr>
            <a:solidFill>
              <a:srgbClr val="333399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Template!$S$32:$S$142</c:f>
              <c:numCache>
                <c:formatCode>General</c:formatCode>
                <c:ptCount val="111"/>
                <c:pt idx="0">
                  <c:v>-4.0000000000000098</c:v>
                </c:pt>
                <c:pt idx="1">
                  <c:v>-3.9000000000000101</c:v>
                </c:pt>
                <c:pt idx="2">
                  <c:v>-3.80000000000001</c:v>
                </c:pt>
                <c:pt idx="3">
                  <c:v>-3.7000000000000099</c:v>
                </c:pt>
                <c:pt idx="4">
                  <c:v>-3.6000000000000099</c:v>
                </c:pt>
                <c:pt idx="5">
                  <c:v>-3.5000000000000102</c:v>
                </c:pt>
                <c:pt idx="6">
                  <c:v>-3.4000000000000101</c:v>
                </c:pt>
                <c:pt idx="7">
                  <c:v>-3.30000000000001</c:v>
                </c:pt>
                <c:pt idx="8">
                  <c:v>-3.2000000000000099</c:v>
                </c:pt>
                <c:pt idx="9">
                  <c:v>-3.1000000000000099</c:v>
                </c:pt>
                <c:pt idx="10">
                  <c:v>-3.0000000000000102</c:v>
                </c:pt>
                <c:pt idx="11">
                  <c:v>-2.9000000000000101</c:v>
                </c:pt>
                <c:pt idx="12">
                  <c:v>-2.80000000000001</c:v>
                </c:pt>
                <c:pt idx="13">
                  <c:v>-2.7000000000000202</c:v>
                </c:pt>
                <c:pt idx="14">
                  <c:v>-2.6000000000000201</c:v>
                </c:pt>
                <c:pt idx="15">
                  <c:v>-2.50000000000002</c:v>
                </c:pt>
                <c:pt idx="16">
                  <c:v>-2.4000000000000199</c:v>
                </c:pt>
                <c:pt idx="17">
                  <c:v>-2.3000000000000198</c:v>
                </c:pt>
                <c:pt idx="18">
                  <c:v>-2.2000000000000202</c:v>
                </c:pt>
                <c:pt idx="19">
                  <c:v>-2.1000000000000201</c:v>
                </c:pt>
                <c:pt idx="20">
                  <c:v>-2.00000000000002</c:v>
                </c:pt>
                <c:pt idx="21">
                  <c:v>-1.9000000000000199</c:v>
                </c:pt>
                <c:pt idx="22">
                  <c:v>-1.80000000000002</c:v>
                </c:pt>
                <c:pt idx="23">
                  <c:v>-1.7000000000000199</c:v>
                </c:pt>
                <c:pt idx="24">
                  <c:v>-1.6000000000000201</c:v>
                </c:pt>
                <c:pt idx="25">
                  <c:v>-1.50000000000002</c:v>
                </c:pt>
                <c:pt idx="26">
                  <c:v>-1.4000000000000199</c:v>
                </c:pt>
                <c:pt idx="27">
                  <c:v>-1.30000000000002</c:v>
                </c:pt>
                <c:pt idx="28">
                  <c:v>-1.2000000000000199</c:v>
                </c:pt>
                <c:pt idx="29">
                  <c:v>-1.1000000000000201</c:v>
                </c:pt>
                <c:pt idx="30">
                  <c:v>-1.00000000000002</c:v>
                </c:pt>
                <c:pt idx="31">
                  <c:v>-0.90000000000002001</c:v>
                </c:pt>
                <c:pt idx="32">
                  <c:v>-0.80000000000002003</c:v>
                </c:pt>
                <c:pt idx="33">
                  <c:v>-0.70000000000002005</c:v>
                </c:pt>
                <c:pt idx="34">
                  <c:v>-0.60000000000001996</c:v>
                </c:pt>
                <c:pt idx="35">
                  <c:v>-0.50000000000001998</c:v>
                </c:pt>
                <c:pt idx="36">
                  <c:v>-0.40000000000002001</c:v>
                </c:pt>
                <c:pt idx="37">
                  <c:v>-0.30000000000001997</c:v>
                </c:pt>
                <c:pt idx="38">
                  <c:v>-0.20000000000002</c:v>
                </c:pt>
                <c:pt idx="39">
                  <c:v>-0.10000000000002</c:v>
                </c:pt>
                <c:pt idx="40">
                  <c:v>-2.0428103653102899E-14</c:v>
                </c:pt>
                <c:pt idx="41">
                  <c:v>9.9999999999970293E-2</c:v>
                </c:pt>
                <c:pt idx="42">
                  <c:v>0.19999999999997001</c:v>
                </c:pt>
                <c:pt idx="43">
                  <c:v>0.29999999999997001</c:v>
                </c:pt>
                <c:pt idx="44">
                  <c:v>0.39999999999996999</c:v>
                </c:pt>
                <c:pt idx="45">
                  <c:v>0.49999999999997002</c:v>
                </c:pt>
                <c:pt idx="46">
                  <c:v>0.59999999999997</c:v>
                </c:pt>
                <c:pt idx="47">
                  <c:v>0.69999999999996998</c:v>
                </c:pt>
                <c:pt idx="48">
                  <c:v>0.79999999999996996</c:v>
                </c:pt>
                <c:pt idx="49">
                  <c:v>0.89999999999997005</c:v>
                </c:pt>
                <c:pt idx="50">
                  <c:v>0.99999999999997002</c:v>
                </c:pt>
                <c:pt idx="51">
                  <c:v>1.0999999999999699</c:v>
                </c:pt>
                <c:pt idx="52">
                  <c:v>1.19999999999997</c:v>
                </c:pt>
                <c:pt idx="53">
                  <c:v>1.2999999999999701</c:v>
                </c:pt>
                <c:pt idx="54">
                  <c:v>1.3999999999999699</c:v>
                </c:pt>
                <c:pt idx="55">
                  <c:v>1.49999999999997</c:v>
                </c:pt>
                <c:pt idx="56">
                  <c:v>1.5999999999999699</c:v>
                </c:pt>
                <c:pt idx="57">
                  <c:v>1.69999999999997</c:v>
                </c:pt>
                <c:pt idx="58">
                  <c:v>1.7999999999999701</c:v>
                </c:pt>
                <c:pt idx="59">
                  <c:v>1.8999999999999699</c:v>
                </c:pt>
                <c:pt idx="60">
                  <c:v>1.99999999999997</c:v>
                </c:pt>
                <c:pt idx="61">
                  <c:v>2.0999999999999699</c:v>
                </c:pt>
                <c:pt idx="62">
                  <c:v>2.19999999999997</c:v>
                </c:pt>
                <c:pt idx="63">
                  <c:v>2.2999999999999701</c:v>
                </c:pt>
                <c:pt idx="64">
                  <c:v>2.3999999999999702</c:v>
                </c:pt>
                <c:pt idx="65">
                  <c:v>2.4999999999999698</c:v>
                </c:pt>
                <c:pt idx="66">
                  <c:v>2.5999999999999699</c:v>
                </c:pt>
                <c:pt idx="67">
                  <c:v>2.69999999999997</c:v>
                </c:pt>
                <c:pt idx="68">
                  <c:v>2.7999999999999701</c:v>
                </c:pt>
                <c:pt idx="69">
                  <c:v>2.8999999999999599</c:v>
                </c:pt>
                <c:pt idx="70">
                  <c:v>2.99999999999996</c:v>
                </c:pt>
                <c:pt idx="71">
                  <c:v>3.1</c:v>
                </c:pt>
                <c:pt idx="72">
                  <c:v>3.2</c:v>
                </c:pt>
                <c:pt idx="73">
                  <c:v>3.3</c:v>
                </c:pt>
                <c:pt idx="74">
                  <c:v>3.4</c:v>
                </c:pt>
                <c:pt idx="75">
                  <c:v>3.5</c:v>
                </c:pt>
                <c:pt idx="76">
                  <c:v>3.6</c:v>
                </c:pt>
                <c:pt idx="77">
                  <c:v>3.7</c:v>
                </c:pt>
                <c:pt idx="78">
                  <c:v>3.8</c:v>
                </c:pt>
                <c:pt idx="79">
                  <c:v>3.9</c:v>
                </c:pt>
                <c:pt idx="80">
                  <c:v>4</c:v>
                </c:pt>
                <c:pt idx="81">
                  <c:v>4.0999999999999996</c:v>
                </c:pt>
                <c:pt idx="82">
                  <c:v>4.2</c:v>
                </c:pt>
                <c:pt idx="83">
                  <c:v>4.3</c:v>
                </c:pt>
                <c:pt idx="84">
                  <c:v>4.4000000000000004</c:v>
                </c:pt>
                <c:pt idx="85">
                  <c:v>4.5</c:v>
                </c:pt>
                <c:pt idx="86">
                  <c:v>4.5999999999999996</c:v>
                </c:pt>
                <c:pt idx="87">
                  <c:v>4.7</c:v>
                </c:pt>
                <c:pt idx="88">
                  <c:v>4.8</c:v>
                </c:pt>
                <c:pt idx="89">
                  <c:v>4.9000000000000004</c:v>
                </c:pt>
                <c:pt idx="90">
                  <c:v>5</c:v>
                </c:pt>
                <c:pt idx="91">
                  <c:v>5.0999999999999996</c:v>
                </c:pt>
                <c:pt idx="92">
                  <c:v>5.2</c:v>
                </c:pt>
                <c:pt idx="93">
                  <c:v>5.3</c:v>
                </c:pt>
                <c:pt idx="94">
                  <c:v>5.4</c:v>
                </c:pt>
                <c:pt idx="95">
                  <c:v>5.5</c:v>
                </c:pt>
                <c:pt idx="96">
                  <c:v>5.6</c:v>
                </c:pt>
                <c:pt idx="97">
                  <c:v>5.7</c:v>
                </c:pt>
                <c:pt idx="98">
                  <c:v>5.8</c:v>
                </c:pt>
                <c:pt idx="99">
                  <c:v>5.9</c:v>
                </c:pt>
                <c:pt idx="100">
                  <c:v>6</c:v>
                </c:pt>
                <c:pt idx="101">
                  <c:v>6.1</c:v>
                </c:pt>
                <c:pt idx="102">
                  <c:v>6.2</c:v>
                </c:pt>
                <c:pt idx="103">
                  <c:v>6.3</c:v>
                </c:pt>
                <c:pt idx="104">
                  <c:v>6.4</c:v>
                </c:pt>
                <c:pt idx="105">
                  <c:v>6.5</c:v>
                </c:pt>
                <c:pt idx="106">
                  <c:v>6.6</c:v>
                </c:pt>
                <c:pt idx="107">
                  <c:v>6.7</c:v>
                </c:pt>
                <c:pt idx="108">
                  <c:v>6.8</c:v>
                </c:pt>
                <c:pt idx="109">
                  <c:v>6.9</c:v>
                </c:pt>
                <c:pt idx="110">
                  <c:v>7</c:v>
                </c:pt>
              </c:numCache>
            </c:numRef>
          </c:cat>
          <c:val>
            <c:numRef>
              <c:f>Template!$T$32:$T$142</c:f>
              <c:numCache>
                <c:formatCode>General</c:formatCode>
                <c:ptCount val="111"/>
                <c:pt idx="0">
                  <c:v>1.3383022576488014E-4</c:v>
                </c:pt>
                <c:pt idx="1">
                  <c:v>1.9865547139276475E-4</c:v>
                </c:pt>
                <c:pt idx="2">
                  <c:v>2.919469257914491E-4</c:v>
                </c:pt>
                <c:pt idx="3">
                  <c:v>4.2478027055073593E-4</c:v>
                </c:pt>
                <c:pt idx="4">
                  <c:v>6.1190193011375076E-4</c:v>
                </c:pt>
                <c:pt idx="5">
                  <c:v>8.7268269504572915E-4</c:v>
                </c:pt>
                <c:pt idx="6">
                  <c:v>1.2322191684729772E-3</c:v>
                </c:pt>
                <c:pt idx="7">
                  <c:v>1.7225689390536229E-3</c:v>
                </c:pt>
                <c:pt idx="8">
                  <c:v>2.3840882014647662E-3</c:v>
                </c:pt>
                <c:pt idx="9">
                  <c:v>3.2668190561998202E-3</c:v>
                </c:pt>
                <c:pt idx="10">
                  <c:v>4.431848411937874E-3</c:v>
                </c:pt>
                <c:pt idx="11">
                  <c:v>5.9525324197756795E-3</c:v>
                </c:pt>
                <c:pt idx="12">
                  <c:v>7.915451582979743E-3</c:v>
                </c:pt>
                <c:pt idx="13">
                  <c:v>1.0420934814422026E-2</c:v>
                </c:pt>
                <c:pt idx="14">
                  <c:v>1.3582969233684909E-2</c:v>
                </c:pt>
                <c:pt idx="15">
                  <c:v>1.7528300493567666E-2</c:v>
                </c:pt>
                <c:pt idx="16">
                  <c:v>2.2394530294841827E-2</c:v>
                </c:pt>
                <c:pt idx="17">
                  <c:v>2.8327037741599882E-2</c:v>
                </c:pt>
                <c:pt idx="18">
                  <c:v>3.5474592846229863E-2</c:v>
                </c:pt>
                <c:pt idx="19">
                  <c:v>4.3983595980425338E-2</c:v>
                </c:pt>
                <c:pt idx="20">
                  <c:v>5.3990966513185898E-2</c:v>
                </c:pt>
                <c:pt idx="21">
                  <c:v>6.5615814774674111E-2</c:v>
                </c:pt>
                <c:pt idx="22">
                  <c:v>7.8950158300891318E-2</c:v>
                </c:pt>
                <c:pt idx="23">
                  <c:v>9.4049077376883741E-2</c:v>
                </c:pt>
                <c:pt idx="24">
                  <c:v>0.110920834679452</c:v>
                </c:pt>
                <c:pt idx="25">
                  <c:v>0.12951759566588786</c:v>
                </c:pt>
                <c:pt idx="26">
                  <c:v>0.14972746563574069</c:v>
                </c:pt>
                <c:pt idx="27">
                  <c:v>0.17136859204780289</c:v>
                </c:pt>
                <c:pt idx="28">
                  <c:v>0.19418605498320829</c:v>
                </c:pt>
                <c:pt idx="29">
                  <c:v>0.21785217703254575</c:v>
                </c:pt>
                <c:pt idx="30">
                  <c:v>0.24197072451913854</c:v>
                </c:pt>
                <c:pt idx="31">
                  <c:v>0.26608524989875004</c:v>
                </c:pt>
                <c:pt idx="32">
                  <c:v>0.28969155276147812</c:v>
                </c:pt>
                <c:pt idx="33">
                  <c:v>0.31225393336675689</c:v>
                </c:pt>
                <c:pt idx="34">
                  <c:v>0.33322460289179567</c:v>
                </c:pt>
                <c:pt idx="35">
                  <c:v>0.35206532676429597</c:v>
                </c:pt>
                <c:pt idx="36">
                  <c:v>0.36827014030332039</c:v>
                </c:pt>
                <c:pt idx="37">
                  <c:v>0.38138781546052181</c:v>
                </c:pt>
                <c:pt idx="38">
                  <c:v>0.39104269397545433</c:v>
                </c:pt>
                <c:pt idx="39">
                  <c:v>0.39695254747701098</c:v>
                </c:pt>
                <c:pt idx="40">
                  <c:v>0.3989422804014327</c:v>
                </c:pt>
                <c:pt idx="41">
                  <c:v>0.39695254747701297</c:v>
                </c:pt>
                <c:pt idx="42">
                  <c:v>0.39104269397545821</c:v>
                </c:pt>
                <c:pt idx="43">
                  <c:v>0.38138781546052752</c:v>
                </c:pt>
                <c:pt idx="44">
                  <c:v>0.36827014030332778</c:v>
                </c:pt>
                <c:pt idx="45">
                  <c:v>0.3520653267643048</c:v>
                </c:pt>
                <c:pt idx="46">
                  <c:v>0.33322460289180567</c:v>
                </c:pt>
                <c:pt idx="47">
                  <c:v>0.31225393336676782</c:v>
                </c:pt>
                <c:pt idx="48">
                  <c:v>0.28969155276148972</c:v>
                </c:pt>
                <c:pt idx="49">
                  <c:v>0.26608524989876198</c:v>
                </c:pt>
                <c:pt idx="50">
                  <c:v>0.24197072451915064</c:v>
                </c:pt>
                <c:pt idx="51">
                  <c:v>0.21785217703255777</c:v>
                </c:pt>
                <c:pt idx="52">
                  <c:v>0.19418605498321995</c:v>
                </c:pt>
                <c:pt idx="53">
                  <c:v>0.17136859204781404</c:v>
                </c:pt>
                <c:pt idx="54">
                  <c:v>0.14972746563575118</c:v>
                </c:pt>
                <c:pt idx="55">
                  <c:v>0.12951759566589754</c:v>
                </c:pt>
                <c:pt idx="56">
                  <c:v>0.1109208346794609</c:v>
                </c:pt>
                <c:pt idx="57">
                  <c:v>9.4049077376891735E-2</c:v>
                </c:pt>
                <c:pt idx="58">
                  <c:v>7.895015830089841E-2</c:v>
                </c:pt>
                <c:pt idx="59">
                  <c:v>6.5615814774680342E-2</c:v>
                </c:pt>
                <c:pt idx="60">
                  <c:v>5.3990966513191289E-2</c:v>
                </c:pt>
                <c:pt idx="61">
                  <c:v>4.3983595980429988E-2</c:v>
                </c:pt>
                <c:pt idx="62">
                  <c:v>3.5474592846233791E-2</c:v>
                </c:pt>
                <c:pt idx="63">
                  <c:v>2.8327037741603125E-2</c:v>
                </c:pt>
                <c:pt idx="64">
                  <c:v>2.2394530294844502E-2</c:v>
                </c:pt>
                <c:pt idx="65">
                  <c:v>1.7528300493569862E-2</c:v>
                </c:pt>
                <c:pt idx="66">
                  <c:v>1.3582969233686681E-2</c:v>
                </c:pt>
                <c:pt idx="67">
                  <c:v>1.0420934814423442E-2</c:v>
                </c:pt>
                <c:pt idx="68">
                  <c:v>7.9154515829806277E-3</c:v>
                </c:pt>
                <c:pt idx="69">
                  <c:v>5.9525324197765468E-3</c:v>
                </c:pt>
                <c:pt idx="70">
                  <c:v>4.4318484119385384E-3</c:v>
                </c:pt>
                <c:pt idx="71">
                  <c:v>3.2668190561999182E-3</c:v>
                </c:pt>
                <c:pt idx="72">
                  <c:v>2.3840882014648404E-3</c:v>
                </c:pt>
                <c:pt idx="73">
                  <c:v>1.7225689390536812E-3</c:v>
                </c:pt>
                <c:pt idx="74">
                  <c:v>1.2322191684730199E-3</c:v>
                </c:pt>
                <c:pt idx="75">
                  <c:v>8.7268269504576015E-4</c:v>
                </c:pt>
                <c:pt idx="76">
                  <c:v>6.119019301137719E-4</c:v>
                </c:pt>
                <c:pt idx="77">
                  <c:v>4.2478027055075143E-4</c:v>
                </c:pt>
                <c:pt idx="78">
                  <c:v>2.9194692579146027E-4</c:v>
                </c:pt>
                <c:pt idx="79">
                  <c:v>1.9865547139277272E-4</c:v>
                </c:pt>
                <c:pt idx="80">
                  <c:v>1.3383022576488537E-4</c:v>
                </c:pt>
                <c:pt idx="81">
                  <c:v>8.9261657177132928E-5</c:v>
                </c:pt>
                <c:pt idx="82">
                  <c:v>5.8943067756539855E-5</c:v>
                </c:pt>
                <c:pt idx="83">
                  <c:v>3.8535196742087129E-5</c:v>
                </c:pt>
                <c:pt idx="84">
                  <c:v>2.4942471290053535E-5</c:v>
                </c:pt>
                <c:pt idx="85">
                  <c:v>1.5983741106905475E-5</c:v>
                </c:pt>
                <c:pt idx="86">
                  <c:v>1.0140852065486758E-5</c:v>
                </c:pt>
                <c:pt idx="87">
                  <c:v>6.3698251788670899E-6</c:v>
                </c:pt>
                <c:pt idx="88">
                  <c:v>3.9612990910320753E-6</c:v>
                </c:pt>
                <c:pt idx="89">
                  <c:v>2.4389607458933522E-6</c:v>
                </c:pt>
                <c:pt idx="90">
                  <c:v>1.4867195147342977E-6</c:v>
                </c:pt>
                <c:pt idx="91">
                  <c:v>8.9724351623833374E-7</c:v>
                </c:pt>
                <c:pt idx="92">
                  <c:v>5.3610353446976145E-7</c:v>
                </c:pt>
                <c:pt idx="93">
                  <c:v>3.1713492167159759E-7</c:v>
                </c:pt>
                <c:pt idx="94">
                  <c:v>1.8573618445552897E-7</c:v>
                </c:pt>
                <c:pt idx="95">
                  <c:v>1.0769760042543276E-7</c:v>
                </c:pt>
                <c:pt idx="96">
                  <c:v>6.1826205001658573E-8</c:v>
                </c:pt>
                <c:pt idx="97">
                  <c:v>3.513955094820434E-8</c:v>
                </c:pt>
                <c:pt idx="98">
                  <c:v>1.9773196406244672E-8</c:v>
                </c:pt>
                <c:pt idx="99">
                  <c:v>1.1015763624682308E-8</c:v>
                </c:pt>
                <c:pt idx="100">
                  <c:v>6.0758828498232861E-9</c:v>
                </c:pt>
                <c:pt idx="101">
                  <c:v>3.3178842435473049E-9</c:v>
                </c:pt>
                <c:pt idx="102">
                  <c:v>1.7937839079640794E-9</c:v>
                </c:pt>
                <c:pt idx="103">
                  <c:v>9.6014333703123363E-10</c:v>
                </c:pt>
                <c:pt idx="104">
                  <c:v>5.0881402816450389E-10</c:v>
                </c:pt>
                <c:pt idx="105">
                  <c:v>2.6695566147628519E-10</c:v>
                </c:pt>
                <c:pt idx="106">
                  <c:v>1.3866799941653172E-10</c:v>
                </c:pt>
                <c:pt idx="107">
                  <c:v>7.1313281239960764E-11</c:v>
                </c:pt>
                <c:pt idx="108">
                  <c:v>3.6309615017918004E-11</c:v>
                </c:pt>
                <c:pt idx="109">
                  <c:v>1.8303322170155714E-11</c:v>
                </c:pt>
                <c:pt idx="110">
                  <c:v>9.1347204083645936E-12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F3-4D5F-A301-AE803E02A769}"/>
            </c:ext>
          </c:extLst>
        </c:ser>
        <c:ser>
          <c:idx val="2"/>
          <c:order val="1"/>
          <c:spPr>
            <a:solidFill>
              <a:srgbClr val="FFCC00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Template!$S$32:$S$142</c:f>
              <c:numCache>
                <c:formatCode>General</c:formatCode>
                <c:ptCount val="111"/>
                <c:pt idx="0">
                  <c:v>-4.0000000000000098</c:v>
                </c:pt>
                <c:pt idx="1">
                  <c:v>-3.9000000000000101</c:v>
                </c:pt>
                <c:pt idx="2">
                  <c:v>-3.80000000000001</c:v>
                </c:pt>
                <c:pt idx="3">
                  <c:v>-3.7000000000000099</c:v>
                </c:pt>
                <c:pt idx="4">
                  <c:v>-3.6000000000000099</c:v>
                </c:pt>
                <c:pt idx="5">
                  <c:v>-3.5000000000000102</c:v>
                </c:pt>
                <c:pt idx="6">
                  <c:v>-3.4000000000000101</c:v>
                </c:pt>
                <c:pt idx="7">
                  <c:v>-3.30000000000001</c:v>
                </c:pt>
                <c:pt idx="8">
                  <c:v>-3.2000000000000099</c:v>
                </c:pt>
                <c:pt idx="9">
                  <c:v>-3.1000000000000099</c:v>
                </c:pt>
                <c:pt idx="10">
                  <c:v>-3.0000000000000102</c:v>
                </c:pt>
                <c:pt idx="11">
                  <c:v>-2.9000000000000101</c:v>
                </c:pt>
                <c:pt idx="12">
                  <c:v>-2.80000000000001</c:v>
                </c:pt>
                <c:pt idx="13">
                  <c:v>-2.7000000000000202</c:v>
                </c:pt>
                <c:pt idx="14">
                  <c:v>-2.6000000000000201</c:v>
                </c:pt>
                <c:pt idx="15">
                  <c:v>-2.50000000000002</c:v>
                </c:pt>
                <c:pt idx="16">
                  <c:v>-2.4000000000000199</c:v>
                </c:pt>
                <c:pt idx="17">
                  <c:v>-2.3000000000000198</c:v>
                </c:pt>
                <c:pt idx="18">
                  <c:v>-2.2000000000000202</c:v>
                </c:pt>
                <c:pt idx="19">
                  <c:v>-2.1000000000000201</c:v>
                </c:pt>
                <c:pt idx="20">
                  <c:v>-2.00000000000002</c:v>
                </c:pt>
                <c:pt idx="21">
                  <c:v>-1.9000000000000199</c:v>
                </c:pt>
                <c:pt idx="22">
                  <c:v>-1.80000000000002</c:v>
                </c:pt>
                <c:pt idx="23">
                  <c:v>-1.7000000000000199</c:v>
                </c:pt>
                <c:pt idx="24">
                  <c:v>-1.6000000000000201</c:v>
                </c:pt>
                <c:pt idx="25">
                  <c:v>-1.50000000000002</c:v>
                </c:pt>
                <c:pt idx="26">
                  <c:v>-1.4000000000000199</c:v>
                </c:pt>
                <c:pt idx="27">
                  <c:v>-1.30000000000002</c:v>
                </c:pt>
                <c:pt idx="28">
                  <c:v>-1.2000000000000199</c:v>
                </c:pt>
                <c:pt idx="29">
                  <c:v>-1.1000000000000201</c:v>
                </c:pt>
                <c:pt idx="30">
                  <c:v>-1.00000000000002</c:v>
                </c:pt>
                <c:pt idx="31">
                  <c:v>-0.90000000000002001</c:v>
                </c:pt>
                <c:pt idx="32">
                  <c:v>-0.80000000000002003</c:v>
                </c:pt>
                <c:pt idx="33">
                  <c:v>-0.70000000000002005</c:v>
                </c:pt>
                <c:pt idx="34">
                  <c:v>-0.60000000000001996</c:v>
                </c:pt>
                <c:pt idx="35">
                  <c:v>-0.50000000000001998</c:v>
                </c:pt>
                <c:pt idx="36">
                  <c:v>-0.40000000000002001</c:v>
                </c:pt>
                <c:pt idx="37">
                  <c:v>-0.30000000000001997</c:v>
                </c:pt>
                <c:pt idx="38">
                  <c:v>-0.20000000000002</c:v>
                </c:pt>
                <c:pt idx="39">
                  <c:v>-0.10000000000002</c:v>
                </c:pt>
                <c:pt idx="40">
                  <c:v>-2.0428103653102899E-14</c:v>
                </c:pt>
                <c:pt idx="41">
                  <c:v>9.9999999999970293E-2</c:v>
                </c:pt>
                <c:pt idx="42">
                  <c:v>0.19999999999997001</c:v>
                </c:pt>
                <c:pt idx="43">
                  <c:v>0.29999999999997001</c:v>
                </c:pt>
                <c:pt idx="44">
                  <c:v>0.39999999999996999</c:v>
                </c:pt>
                <c:pt idx="45">
                  <c:v>0.49999999999997002</c:v>
                </c:pt>
                <c:pt idx="46">
                  <c:v>0.59999999999997</c:v>
                </c:pt>
                <c:pt idx="47">
                  <c:v>0.69999999999996998</c:v>
                </c:pt>
                <c:pt idx="48">
                  <c:v>0.79999999999996996</c:v>
                </c:pt>
                <c:pt idx="49">
                  <c:v>0.89999999999997005</c:v>
                </c:pt>
                <c:pt idx="50">
                  <c:v>0.99999999999997002</c:v>
                </c:pt>
                <c:pt idx="51">
                  <c:v>1.0999999999999699</c:v>
                </c:pt>
                <c:pt idx="52">
                  <c:v>1.19999999999997</c:v>
                </c:pt>
                <c:pt idx="53">
                  <c:v>1.2999999999999701</c:v>
                </c:pt>
                <c:pt idx="54">
                  <c:v>1.3999999999999699</c:v>
                </c:pt>
                <c:pt idx="55">
                  <c:v>1.49999999999997</c:v>
                </c:pt>
                <c:pt idx="56">
                  <c:v>1.5999999999999699</c:v>
                </c:pt>
                <c:pt idx="57">
                  <c:v>1.69999999999997</c:v>
                </c:pt>
                <c:pt idx="58">
                  <c:v>1.7999999999999701</c:v>
                </c:pt>
                <c:pt idx="59">
                  <c:v>1.8999999999999699</c:v>
                </c:pt>
                <c:pt idx="60">
                  <c:v>1.99999999999997</c:v>
                </c:pt>
                <c:pt idx="61">
                  <c:v>2.0999999999999699</c:v>
                </c:pt>
                <c:pt idx="62">
                  <c:v>2.19999999999997</c:v>
                </c:pt>
                <c:pt idx="63">
                  <c:v>2.2999999999999701</c:v>
                </c:pt>
                <c:pt idx="64">
                  <c:v>2.3999999999999702</c:v>
                </c:pt>
                <c:pt idx="65">
                  <c:v>2.4999999999999698</c:v>
                </c:pt>
                <c:pt idx="66">
                  <c:v>2.5999999999999699</c:v>
                </c:pt>
                <c:pt idx="67">
                  <c:v>2.69999999999997</c:v>
                </c:pt>
                <c:pt idx="68">
                  <c:v>2.7999999999999701</c:v>
                </c:pt>
                <c:pt idx="69">
                  <c:v>2.8999999999999599</c:v>
                </c:pt>
                <c:pt idx="70">
                  <c:v>2.99999999999996</c:v>
                </c:pt>
                <c:pt idx="71">
                  <c:v>3.1</c:v>
                </c:pt>
                <c:pt idx="72">
                  <c:v>3.2</c:v>
                </c:pt>
                <c:pt idx="73">
                  <c:v>3.3</c:v>
                </c:pt>
                <c:pt idx="74">
                  <c:v>3.4</c:v>
                </c:pt>
                <c:pt idx="75">
                  <c:v>3.5</c:v>
                </c:pt>
                <c:pt idx="76">
                  <c:v>3.6</c:v>
                </c:pt>
                <c:pt idx="77">
                  <c:v>3.7</c:v>
                </c:pt>
                <c:pt idx="78">
                  <c:v>3.8</c:v>
                </c:pt>
                <c:pt idx="79">
                  <c:v>3.9</c:v>
                </c:pt>
                <c:pt idx="80">
                  <c:v>4</c:v>
                </c:pt>
                <c:pt idx="81">
                  <c:v>4.0999999999999996</c:v>
                </c:pt>
                <c:pt idx="82">
                  <c:v>4.2</c:v>
                </c:pt>
                <c:pt idx="83">
                  <c:v>4.3</c:v>
                </c:pt>
                <c:pt idx="84">
                  <c:v>4.4000000000000004</c:v>
                </c:pt>
                <c:pt idx="85">
                  <c:v>4.5</c:v>
                </c:pt>
                <c:pt idx="86">
                  <c:v>4.5999999999999996</c:v>
                </c:pt>
                <c:pt idx="87">
                  <c:v>4.7</c:v>
                </c:pt>
                <c:pt idx="88">
                  <c:v>4.8</c:v>
                </c:pt>
                <c:pt idx="89">
                  <c:v>4.9000000000000004</c:v>
                </c:pt>
                <c:pt idx="90">
                  <c:v>5</c:v>
                </c:pt>
                <c:pt idx="91">
                  <c:v>5.0999999999999996</c:v>
                </c:pt>
                <c:pt idx="92">
                  <c:v>5.2</c:v>
                </c:pt>
                <c:pt idx="93">
                  <c:v>5.3</c:v>
                </c:pt>
                <c:pt idx="94">
                  <c:v>5.4</c:v>
                </c:pt>
                <c:pt idx="95">
                  <c:v>5.5</c:v>
                </c:pt>
                <c:pt idx="96">
                  <c:v>5.6</c:v>
                </c:pt>
                <c:pt idx="97">
                  <c:v>5.7</c:v>
                </c:pt>
                <c:pt idx="98">
                  <c:v>5.8</c:v>
                </c:pt>
                <c:pt idx="99">
                  <c:v>5.9</c:v>
                </c:pt>
                <c:pt idx="100">
                  <c:v>6</c:v>
                </c:pt>
                <c:pt idx="101">
                  <c:v>6.1</c:v>
                </c:pt>
                <c:pt idx="102">
                  <c:v>6.2</c:v>
                </c:pt>
                <c:pt idx="103">
                  <c:v>6.3</c:v>
                </c:pt>
                <c:pt idx="104">
                  <c:v>6.4</c:v>
                </c:pt>
                <c:pt idx="105">
                  <c:v>6.5</c:v>
                </c:pt>
                <c:pt idx="106">
                  <c:v>6.6</c:v>
                </c:pt>
                <c:pt idx="107">
                  <c:v>6.7</c:v>
                </c:pt>
                <c:pt idx="108">
                  <c:v>6.8</c:v>
                </c:pt>
                <c:pt idx="109">
                  <c:v>6.9</c:v>
                </c:pt>
                <c:pt idx="110">
                  <c:v>7</c:v>
                </c:pt>
              </c:numCache>
            </c:numRef>
          </c:cat>
          <c:val>
            <c:numRef>
              <c:f>Template!$U$32:$U$142</c:f>
              <c:numCache>
                <c:formatCode>General</c:formatCode>
                <c:ptCount val="111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0.17136859204781404</c:v>
                </c:pt>
                <c:pt idx="54">
                  <c:v>0.14972746563575118</c:v>
                </c:pt>
                <c:pt idx="55">
                  <c:v>0.12951759566589754</c:v>
                </c:pt>
                <c:pt idx="56">
                  <c:v>0.1109208346794609</c:v>
                </c:pt>
                <c:pt idx="57">
                  <c:v>9.4049077376891735E-2</c:v>
                </c:pt>
                <c:pt idx="58">
                  <c:v>7.895015830089841E-2</c:v>
                </c:pt>
                <c:pt idx="59">
                  <c:v>6.5615814774680342E-2</c:v>
                </c:pt>
                <c:pt idx="60">
                  <c:v>5.3990966513191289E-2</c:v>
                </c:pt>
                <c:pt idx="61">
                  <c:v>4.3983595980429988E-2</c:v>
                </c:pt>
                <c:pt idx="62">
                  <c:v>3.5474592846233791E-2</c:v>
                </c:pt>
                <c:pt idx="63">
                  <c:v>2.8327037741603125E-2</c:v>
                </c:pt>
                <c:pt idx="64">
                  <c:v>2.2394530294844502E-2</c:v>
                </c:pt>
                <c:pt idx="65">
                  <c:v>1.7528300493569862E-2</c:v>
                </c:pt>
                <c:pt idx="66">
                  <c:v>1.3582969233686681E-2</c:v>
                </c:pt>
                <c:pt idx="67">
                  <c:v>1.0420934814423442E-2</c:v>
                </c:pt>
                <c:pt idx="68">
                  <c:v>7.9154515829806277E-3</c:v>
                </c:pt>
                <c:pt idx="69">
                  <c:v>5.9525324197765468E-3</c:v>
                </c:pt>
                <c:pt idx="70">
                  <c:v>4.4318484119385384E-3</c:v>
                </c:pt>
                <c:pt idx="71">
                  <c:v>3.2668190561999182E-3</c:v>
                </c:pt>
                <c:pt idx="72">
                  <c:v>2.3840882014648404E-3</c:v>
                </c:pt>
                <c:pt idx="73">
                  <c:v>1.7225689390536812E-3</c:v>
                </c:pt>
                <c:pt idx="74">
                  <c:v>1.2322191684730199E-3</c:v>
                </c:pt>
                <c:pt idx="75">
                  <c:v>8.7268269504576015E-4</c:v>
                </c:pt>
                <c:pt idx="76">
                  <c:v>6.119019301137719E-4</c:v>
                </c:pt>
                <c:pt idx="77">
                  <c:v>4.2478027055075143E-4</c:v>
                </c:pt>
                <c:pt idx="78">
                  <c:v>2.9194692579146027E-4</c:v>
                </c:pt>
                <c:pt idx="79">
                  <c:v>1.9865547139277272E-4</c:v>
                </c:pt>
                <c:pt idx="80">
                  <c:v>1.3383022576488537E-4</c:v>
                </c:pt>
                <c:pt idx="81">
                  <c:v>8.9261657177132928E-5</c:v>
                </c:pt>
                <c:pt idx="82">
                  <c:v>5.8943067756539855E-5</c:v>
                </c:pt>
                <c:pt idx="83">
                  <c:v>3.8535196742087129E-5</c:v>
                </c:pt>
                <c:pt idx="84">
                  <c:v>2.4942471290053535E-5</c:v>
                </c:pt>
                <c:pt idx="85">
                  <c:v>1.5983741106905475E-5</c:v>
                </c:pt>
                <c:pt idx="86">
                  <c:v>1.0140852065486758E-5</c:v>
                </c:pt>
                <c:pt idx="87">
                  <c:v>6.3698251788670899E-6</c:v>
                </c:pt>
                <c:pt idx="88">
                  <c:v>3.9612990910320753E-6</c:v>
                </c:pt>
                <c:pt idx="89">
                  <c:v>2.4389607458933522E-6</c:v>
                </c:pt>
                <c:pt idx="90">
                  <c:v>1.4867195147342977E-6</c:v>
                </c:pt>
                <c:pt idx="91">
                  <c:v>8.9724351623833374E-7</c:v>
                </c:pt>
                <c:pt idx="92">
                  <c:v>5.3610353446976145E-7</c:v>
                </c:pt>
                <c:pt idx="93">
                  <c:v>3.1713492167159759E-7</c:v>
                </c:pt>
                <c:pt idx="94">
                  <c:v>1.8573618445552897E-7</c:v>
                </c:pt>
                <c:pt idx="95">
                  <c:v>1.0769760042543276E-7</c:v>
                </c:pt>
                <c:pt idx="96">
                  <c:v>6.1826205001658573E-8</c:v>
                </c:pt>
                <c:pt idx="97">
                  <c:v>3.513955094820434E-8</c:v>
                </c:pt>
                <c:pt idx="98">
                  <c:v>1.9773196406244672E-8</c:v>
                </c:pt>
                <c:pt idx="99">
                  <c:v>1.1015763624682308E-8</c:v>
                </c:pt>
                <c:pt idx="100">
                  <c:v>6.0758828498232861E-9</c:v>
                </c:pt>
                <c:pt idx="101">
                  <c:v>3.3178842435473049E-9</c:v>
                </c:pt>
                <c:pt idx="102">
                  <c:v>1.7937839079640794E-9</c:v>
                </c:pt>
                <c:pt idx="103">
                  <c:v>9.6014333703123363E-10</c:v>
                </c:pt>
                <c:pt idx="104">
                  <c:v>5.0881402816450389E-10</c:v>
                </c:pt>
                <c:pt idx="105">
                  <c:v>2.6695566147628519E-10</c:v>
                </c:pt>
                <c:pt idx="106">
                  <c:v>1.3866799941653172E-10</c:v>
                </c:pt>
                <c:pt idx="107">
                  <c:v>7.1313281239960764E-11</c:v>
                </c:pt>
                <c:pt idx="108">
                  <c:v>3.6309615017918004E-11</c:v>
                </c:pt>
                <c:pt idx="109">
                  <c:v>1.8303322170155714E-11</c:v>
                </c:pt>
                <c:pt idx="110">
                  <c:v>9.1347204083645936E-12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F3-4D5F-A301-AE803E02A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5340752"/>
        <c:axId val="1"/>
      </c:areaChart>
      <c:catAx>
        <c:axId val="3353407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35340752"/>
        <c:crosses val="autoZero"/>
        <c:crossBetween val="midCat"/>
      </c:valAx>
      <c:spPr>
        <a:noFill/>
        <a:ln w="25400">
          <a:noFill/>
        </a:ln>
      </c:spPr>
    </c:plotArea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Geneva"/>
          <a:ea typeface="Geneva"/>
          <a:cs typeface="Geneva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1217991586668"/>
          <c:y val="7.2466020601496983E-2"/>
          <c:w val="0.70994689198194416"/>
          <c:h val="0.74495055586758818"/>
        </c:manualLayout>
      </c:layout>
      <c:scatterChart>
        <c:scatterStyle val="smoothMarker"/>
        <c:varyColors val="0"/>
        <c:ser>
          <c:idx val="1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Template!$V$82:$V$142</c:f>
              <c:numCache>
                <c:formatCode>General</c:formatCode>
                <c:ptCount val="61"/>
                <c:pt idx="0">
                  <c:v>0.99999999999997002</c:v>
                </c:pt>
                <c:pt idx="1">
                  <c:v>1.0999999999999699</c:v>
                </c:pt>
                <c:pt idx="2">
                  <c:v>1.19999999999997</c:v>
                </c:pt>
                <c:pt idx="3">
                  <c:v>1.2999999999999701</c:v>
                </c:pt>
                <c:pt idx="4">
                  <c:v>1.3999999999999699</c:v>
                </c:pt>
                <c:pt idx="5">
                  <c:v>1.49999999999997</c:v>
                </c:pt>
                <c:pt idx="6">
                  <c:v>1.5999999999999699</c:v>
                </c:pt>
                <c:pt idx="7">
                  <c:v>1.69999999999997</c:v>
                </c:pt>
                <c:pt idx="8">
                  <c:v>1.7999999999999701</c:v>
                </c:pt>
                <c:pt idx="9">
                  <c:v>1.8999999999999699</c:v>
                </c:pt>
                <c:pt idx="10">
                  <c:v>1.99999999999997</c:v>
                </c:pt>
                <c:pt idx="11">
                  <c:v>2.0999999999999699</c:v>
                </c:pt>
                <c:pt idx="12">
                  <c:v>2.19999999999997</c:v>
                </c:pt>
                <c:pt idx="13">
                  <c:v>2.2999999999999701</c:v>
                </c:pt>
                <c:pt idx="14">
                  <c:v>2.3999999999999702</c:v>
                </c:pt>
                <c:pt idx="15">
                  <c:v>2.4999999999999698</c:v>
                </c:pt>
                <c:pt idx="16">
                  <c:v>2.5999999999999699</c:v>
                </c:pt>
                <c:pt idx="17">
                  <c:v>2.69999999999997</c:v>
                </c:pt>
                <c:pt idx="18">
                  <c:v>2.7999999999999701</c:v>
                </c:pt>
                <c:pt idx="19">
                  <c:v>2.8999999999999599</c:v>
                </c:pt>
                <c:pt idx="20">
                  <c:v>2.99999999999996</c:v>
                </c:pt>
                <c:pt idx="21">
                  <c:v>3.1</c:v>
                </c:pt>
                <c:pt idx="22">
                  <c:v>3.2</c:v>
                </c:pt>
                <c:pt idx="23">
                  <c:v>3.3</c:v>
                </c:pt>
                <c:pt idx="24">
                  <c:v>3.4</c:v>
                </c:pt>
                <c:pt idx="25">
                  <c:v>3.5</c:v>
                </c:pt>
                <c:pt idx="26">
                  <c:v>3.6</c:v>
                </c:pt>
                <c:pt idx="27">
                  <c:v>3.7</c:v>
                </c:pt>
                <c:pt idx="28">
                  <c:v>3.8</c:v>
                </c:pt>
                <c:pt idx="29">
                  <c:v>3.9</c:v>
                </c:pt>
                <c:pt idx="30">
                  <c:v>4</c:v>
                </c:pt>
                <c:pt idx="31">
                  <c:v>4.0999999999999996</c:v>
                </c:pt>
                <c:pt idx="32">
                  <c:v>4.2</c:v>
                </c:pt>
                <c:pt idx="33">
                  <c:v>4.3</c:v>
                </c:pt>
                <c:pt idx="34">
                  <c:v>4.4000000000000004</c:v>
                </c:pt>
                <c:pt idx="35">
                  <c:v>4.5</c:v>
                </c:pt>
                <c:pt idx="36">
                  <c:v>4.5999999999999996</c:v>
                </c:pt>
                <c:pt idx="37">
                  <c:v>4.7</c:v>
                </c:pt>
                <c:pt idx="38">
                  <c:v>4.8</c:v>
                </c:pt>
                <c:pt idx="39">
                  <c:v>4.9000000000000004</c:v>
                </c:pt>
                <c:pt idx="40">
                  <c:v>5</c:v>
                </c:pt>
                <c:pt idx="41">
                  <c:v>5.0999999999999996</c:v>
                </c:pt>
                <c:pt idx="42">
                  <c:v>5.2</c:v>
                </c:pt>
                <c:pt idx="43">
                  <c:v>5.3</c:v>
                </c:pt>
                <c:pt idx="44">
                  <c:v>5.4</c:v>
                </c:pt>
                <c:pt idx="45">
                  <c:v>5.5</c:v>
                </c:pt>
                <c:pt idx="46">
                  <c:v>5.6</c:v>
                </c:pt>
                <c:pt idx="47">
                  <c:v>5.7</c:v>
                </c:pt>
                <c:pt idx="48">
                  <c:v>5.8</c:v>
                </c:pt>
                <c:pt idx="49">
                  <c:v>5.9</c:v>
                </c:pt>
                <c:pt idx="50">
                  <c:v>6</c:v>
                </c:pt>
                <c:pt idx="51">
                  <c:v>6.1</c:v>
                </c:pt>
                <c:pt idx="52">
                  <c:v>6.2</c:v>
                </c:pt>
                <c:pt idx="53">
                  <c:v>6.3</c:v>
                </c:pt>
                <c:pt idx="54">
                  <c:v>6.4</c:v>
                </c:pt>
                <c:pt idx="55">
                  <c:v>6.5</c:v>
                </c:pt>
                <c:pt idx="56">
                  <c:v>6.6</c:v>
                </c:pt>
                <c:pt idx="57">
                  <c:v>6.7</c:v>
                </c:pt>
                <c:pt idx="58">
                  <c:v>6.8</c:v>
                </c:pt>
                <c:pt idx="59">
                  <c:v>6.9</c:v>
                </c:pt>
                <c:pt idx="60">
                  <c:v>7</c:v>
                </c:pt>
              </c:numCache>
            </c:numRef>
          </c:xVal>
          <c:yVal>
            <c:numRef>
              <c:f>Template!$W$82:$W$142</c:f>
              <c:numCache>
                <c:formatCode>General</c:formatCode>
                <c:ptCount val="61"/>
                <c:pt idx="0">
                  <c:v>691462.46127402363</c:v>
                </c:pt>
                <c:pt idx="1">
                  <c:v>655421.7416103353</c:v>
                </c:pt>
                <c:pt idx="2">
                  <c:v>617911.42218896409</c:v>
                </c:pt>
                <c:pt idx="3">
                  <c:v>579259.70943911478</c:v>
                </c:pt>
                <c:pt idx="4">
                  <c:v>539827.83727704082</c:v>
                </c:pt>
                <c:pt idx="5">
                  <c:v>500000.00000001199</c:v>
                </c:pt>
                <c:pt idx="6">
                  <c:v>460172.16272298287</c:v>
                </c:pt>
                <c:pt idx="7">
                  <c:v>420740.29056090867</c:v>
                </c:pt>
                <c:pt idx="8">
                  <c:v>382088.57781105879</c:v>
                </c:pt>
                <c:pt idx="9">
                  <c:v>344578.25838968693</c:v>
                </c:pt>
                <c:pt idx="10">
                  <c:v>308537.53872599744</c:v>
                </c:pt>
                <c:pt idx="11">
                  <c:v>274253.11775008356</c:v>
                </c:pt>
                <c:pt idx="12">
                  <c:v>241963.65222308235</c:v>
                </c:pt>
                <c:pt idx="13">
                  <c:v>211855.3985834053</c:v>
                </c:pt>
                <c:pt idx="14">
                  <c:v>184060.12534676743</c:v>
                </c:pt>
                <c:pt idx="15">
                  <c:v>158655.25393146428</c:v>
                </c:pt>
                <c:pt idx="16">
                  <c:v>135666.0609463891</c:v>
                </c:pt>
                <c:pt idx="17">
                  <c:v>115069.6702217141</c:v>
                </c:pt>
                <c:pt idx="18">
                  <c:v>96800.484585615413</c:v>
                </c:pt>
                <c:pt idx="19">
                  <c:v>80756.659233777056</c:v>
                </c:pt>
                <c:pt idx="20">
                  <c:v>66807.201268863195</c:v>
                </c:pt>
                <c:pt idx="21">
                  <c:v>54799.291699557994</c:v>
                </c:pt>
                <c:pt idx="22">
                  <c:v>44565.462758543006</c:v>
                </c:pt>
                <c:pt idx="23">
                  <c:v>35930.319112925768</c:v>
                </c:pt>
                <c:pt idx="24">
                  <c:v>28716.559816001853</c:v>
                </c:pt>
                <c:pt idx="25">
                  <c:v>22750.131948179209</c:v>
                </c:pt>
                <c:pt idx="26">
                  <c:v>17864.420562816562</c:v>
                </c:pt>
                <c:pt idx="27">
                  <c:v>13903.44751349859</c:v>
                </c:pt>
                <c:pt idx="28">
                  <c:v>10724.110021675837</c:v>
                </c:pt>
                <c:pt idx="29">
                  <c:v>8197.5359245961554</c:v>
                </c:pt>
                <c:pt idx="30">
                  <c:v>6209.6653257761591</c:v>
                </c:pt>
                <c:pt idx="31">
                  <c:v>4661.1880237187315</c:v>
                </c:pt>
                <c:pt idx="32">
                  <c:v>3466.9738030406183</c:v>
                </c:pt>
                <c:pt idx="33">
                  <c:v>2555.1303304279795</c:v>
                </c:pt>
                <c:pt idx="34">
                  <c:v>1865.8133003840449</c:v>
                </c:pt>
                <c:pt idx="35">
                  <c:v>1349.8980316301036</c:v>
                </c:pt>
                <c:pt idx="36">
                  <c:v>967.60321321831543</c:v>
                </c:pt>
                <c:pt idx="37">
                  <c:v>687.13793791586045</c:v>
                </c:pt>
                <c:pt idx="38">
                  <c:v>483.42414238378149</c:v>
                </c:pt>
                <c:pt idx="39">
                  <c:v>336.92926567685521</c:v>
                </c:pt>
                <c:pt idx="40">
                  <c:v>232.62907903554009</c:v>
                </c:pt>
                <c:pt idx="41">
                  <c:v>159.10859015755284</c:v>
                </c:pt>
                <c:pt idx="42">
                  <c:v>107.79973347740946</c:v>
                </c:pt>
                <c:pt idx="43">
                  <c:v>72.348043925085648</c:v>
                </c:pt>
                <c:pt idx="44">
                  <c:v>48.096344017589665</c:v>
                </c:pt>
                <c:pt idx="45">
                  <c:v>31.671241833119979</c:v>
                </c:pt>
                <c:pt idx="46">
                  <c:v>20.657506912491463</c:v>
                </c:pt>
                <c:pt idx="47">
                  <c:v>13.345749015902797</c:v>
                </c:pt>
                <c:pt idx="48">
                  <c:v>8.5399054710055822</c:v>
                </c:pt>
                <c:pt idx="49">
                  <c:v>5.4125439077346016</c:v>
                </c:pt>
                <c:pt idx="50">
                  <c:v>3.3976731247387093</c:v>
                </c:pt>
                <c:pt idx="51">
                  <c:v>2.1124547024964357</c:v>
                </c:pt>
                <c:pt idx="52">
                  <c:v>1.3008074538634062</c:v>
                </c:pt>
                <c:pt idx="53">
                  <c:v>0.79332815194899098</c:v>
                </c:pt>
                <c:pt idx="54">
                  <c:v>0.47918327661378157</c:v>
                </c:pt>
                <c:pt idx="55">
                  <c:v>0.28665157192353519</c:v>
                </c:pt>
                <c:pt idx="56">
                  <c:v>0.1698267406702314</c:v>
                </c:pt>
                <c:pt idx="57">
                  <c:v>9.9644263173992442E-2</c:v>
                </c:pt>
                <c:pt idx="58">
                  <c:v>5.7901340388966105E-2</c:v>
                </c:pt>
                <c:pt idx="59">
                  <c:v>3.3320448511453549E-2</c:v>
                </c:pt>
                <c:pt idx="60">
                  <c:v>1.8989562478033406E-2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ECC-4947-982B-01C11F68E993}"/>
            </c:ext>
          </c:extLst>
        </c:ser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xVal>
            <c:numRef>
              <c:f>Template!$X$5</c:f>
              <c:numCache>
                <c:formatCode>0.0000</c:formatCode>
                <c:ptCount val="1"/>
                <c:pt idx="0">
                  <c:v>2.7466516552384088</c:v>
                </c:pt>
              </c:numCache>
            </c:numRef>
          </c:xVal>
          <c:yVal>
            <c:numRef>
              <c:f>Template!$Y$5</c:f>
              <c:numCache>
                <c:formatCode>General</c:formatCode>
                <c:ptCount val="1"/>
                <c:pt idx="0">
                  <c:v>106262.62626262626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ECC-4947-982B-01C11F68E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7591280"/>
        <c:axId val="1"/>
      </c:scatterChart>
      <c:valAx>
        <c:axId val="16275912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Sigma Quality Level</a:t>
                </a:r>
              </a:p>
            </c:rich>
          </c:tx>
          <c:layout>
            <c:manualLayout>
              <c:xMode val="edge"/>
              <c:yMode val="edge"/>
              <c:x val="0.45548564037551259"/>
              <c:y val="0.8956798512182285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At val="9.9999999999999998E-17"/>
        <c:crossBetween val="midCat"/>
        <c:majorUnit val="1"/>
      </c:valAx>
      <c:valAx>
        <c:axId val="1"/>
        <c:scaling>
          <c:logBase val="10"/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8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DPMO</a:t>
                </a:r>
              </a:p>
            </c:rich>
          </c:tx>
          <c:layout>
            <c:manualLayout>
              <c:xMode val="edge"/>
              <c:yMode val="edge"/>
              <c:x val="4.0713800257029059E-2"/>
              <c:y val="0.3913164398526241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7591280"/>
        <c:crosses val="autoZero"/>
        <c:crossBetween val="midCat"/>
        <c:majorUnit val="1000"/>
      </c:valAx>
      <c:spPr>
        <a:noFill/>
        <a:ln w="12700">
          <a:solidFill>
            <a:srgbClr val="808080"/>
          </a:solidFill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2</xdr:row>
      <xdr:rowOff>95250</xdr:rowOff>
    </xdr:from>
    <xdr:to>
      <xdr:col>2</xdr:col>
      <xdr:colOff>152400</xdr:colOff>
      <xdr:row>4</xdr:row>
      <xdr:rowOff>95250</xdr:rowOff>
    </xdr:to>
    <xdr:pic>
      <xdr:nvPicPr>
        <xdr:cNvPr id="3" name="Picture 2" descr="Cal Poly Pomona">
          <a:extLst>
            <a:ext uri="{FF2B5EF4-FFF2-40B4-BE49-F238E27FC236}">
              <a16:creationId xmlns:a16="http://schemas.microsoft.com/office/drawing/2014/main" id="{4C95DB64-38C0-456C-9F27-86674A7E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41910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514350</xdr:colOff>
      <xdr:row>2</xdr:row>
      <xdr:rowOff>95250</xdr:rowOff>
    </xdr:from>
    <xdr:to>
      <xdr:col>13</xdr:col>
      <xdr:colOff>838200</xdr:colOff>
      <xdr:row>4</xdr:row>
      <xdr:rowOff>95250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2FDBEEE0-F9E9-4328-A0D6-E96D48EC9E3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41910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173264</xdr:colOff>
      <xdr:row>1</xdr:row>
      <xdr:rowOff>11339</xdr:rowOff>
    </xdr:from>
    <xdr:to>
      <xdr:col>14</xdr:col>
      <xdr:colOff>284389</xdr:colOff>
      <xdr:row>14</xdr:row>
      <xdr:rowOff>199571</xdr:rowOff>
    </xdr:to>
    <xdr:graphicFrame macro="">
      <xdr:nvGraphicFramePr>
        <xdr:cNvPr id="1025" name="Chart 1" descr="Chart with the value 106262.6 DPMO displaying data in a bell curve. ">
          <a:extLst>
            <a:ext uri="{FF2B5EF4-FFF2-40B4-BE49-F238E27FC236}">
              <a16:creationId xmlns:a16="http://schemas.microsoft.com/office/drawing/2014/main" id="{FE5CA88E-115B-415E-1C8F-97C1319B5A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174625</xdr:colOff>
      <xdr:row>15</xdr:row>
      <xdr:rowOff>269876</xdr:rowOff>
    </xdr:from>
    <xdr:to>
      <xdr:col>14</xdr:col>
      <xdr:colOff>158750</xdr:colOff>
      <xdr:row>34</xdr:row>
      <xdr:rowOff>142875</xdr:rowOff>
    </xdr:to>
    <xdr:graphicFrame macro="">
      <xdr:nvGraphicFramePr>
        <xdr:cNvPr id="1026" name="Chart 2" descr="Chart showing the relationship between DPMO and Sigma Quality Level. The chart is shown in Lin-log scales with the line trending downwards. &#10;">
          <a:extLst>
            <a:ext uri="{FF2B5EF4-FFF2-40B4-BE49-F238E27FC236}">
              <a16:creationId xmlns:a16="http://schemas.microsoft.com/office/drawing/2014/main" id="{5DA61A00-B5F8-64DB-FC98-FEF1035B00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15</xdr:col>
      <xdr:colOff>326265</xdr:colOff>
      <xdr:row>1</xdr:row>
      <xdr:rowOff>153647</xdr:rowOff>
    </xdr:from>
    <xdr:to>
      <xdr:col>33</xdr:col>
      <xdr:colOff>571502</xdr:colOff>
      <xdr:row>15</xdr:row>
      <xdr:rowOff>331222</xdr:rowOff>
    </xdr:to>
    <xdr:pic>
      <xdr:nvPicPr>
        <xdr:cNvPr id="5" name="Picture 4" descr="Sigma Level Conversion Table - see Columns AJ to AL for text alternative">
          <a:extLst>
            <a:ext uri="{FF2B5EF4-FFF2-40B4-BE49-F238E27FC236}">
              <a16:creationId xmlns:a16="http://schemas.microsoft.com/office/drawing/2014/main" id="{37FDFB32-DC3F-5F00-A3AA-171E5CF11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74872" y="453004"/>
          <a:ext cx="6735844" cy="5089754"/>
        </a:xfrm>
        <a:prstGeom prst="rect">
          <a:avLst/>
        </a:prstGeom>
        <a:noFill/>
        <a:ln w="25400">
          <a:solidFill>
            <a:schemeClr val="tx1"/>
          </a:solidFill>
        </a:ln>
        <a:effectLst>
          <a:softEdge rad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0.59104</cdr:x>
      <cdr:y>0.54957</cdr:y>
    </cdr:from>
    <cdr:to>
      <cdr:x>0.80929</cdr:x>
      <cdr:y>0.60584</cdr:y>
    </cdr:to>
    <cdr:sp macro="" textlink="Template!$X$3">
      <cdr:nvSpPr>
        <cdr:cNvPr id="2050" name="Text Box 2">
          <a:extLst xmlns:a="http://schemas.openxmlformats.org/drawingml/2006/main">
            <a:ext uri="{FF2B5EF4-FFF2-40B4-BE49-F238E27FC236}">
              <a16:creationId xmlns:a16="http://schemas.microsoft.com/office/drawing/2014/main" id="{030A5879-E7ED-2A97-7FD7-AD02525E4D36}"/>
            </a:ext>
          </a:extLst>
        </cdr:cNvPr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3499769" y="2647870"/>
          <a:ext cx="1292341" cy="2711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fld id="{5A0F65C3-228D-4DE4-987E-2BD88E9876AF}" type="TxLink">
            <a:rPr lang="en-US" sz="1400" b="0" i="0" u="none" strike="noStrike" baseline="0">
              <a:solidFill>
                <a:srgbClr val="000080"/>
              </a:solidFill>
              <a:latin typeface="Tms Rmn"/>
            </a:rPr>
            <a:pPr algn="ctr" rtl="0">
              <a:defRPr sz="1000"/>
            </a:pPr>
            <a:t>106262.6 DPMO</a:t>
          </a:fld>
          <a:endParaRPr lang="en-US" sz="1400" b="0" i="0" u="none" strike="noStrike" baseline="0">
            <a:solidFill>
              <a:srgbClr val="000080"/>
            </a:solidFill>
            <a:latin typeface="Tms Rmn"/>
          </a:endParaRPr>
        </a:p>
      </cdr:txBody>
    </cdr:sp>
  </cdr:relSizeAnchor>
</c:userShap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F499391-B1A9-497E-81CF-02DB0D3CDE4E}" name="Table2" displayName="Table2" ref="AJ3:AL64" totalsRowShown="0" headerRowDxfId="0" tableBorderDxfId="4">
  <autoFilter ref="AJ3:AL64" xr:uid="{5F499391-B1A9-497E-81CF-02DB0D3CDE4E}"/>
  <tableColumns count="3">
    <tableColumn id="1" xr3:uid="{F59D7EA6-B737-47D6-A415-DAC8E7F33F13}" name="Yield" dataDxfId="3"/>
    <tableColumn id="2" xr3:uid="{E0F556D4-8260-4DCC-9407-F685DB3B11A4}" name="DPMO" dataDxfId="2" dataCellStyle="Comma"/>
    <tableColumn id="3" xr3:uid="{B69C6DC5-49B8-4DDE-B96E-F38A467DA27B}" name="Sigma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N14"/>
  <sheetViews>
    <sheetView workbookViewId="0">
      <selection activeCell="U10" sqref="U10"/>
    </sheetView>
  </sheetViews>
  <sheetFormatPr defaultRowHeight="12.75" x14ac:dyDescent="0.2"/>
  <cols>
    <col min="1" max="1" width="9.140625" style="11"/>
    <col min="2" max="2" width="4.5703125" style="11" customWidth="1"/>
    <col min="3" max="13" width="9.140625" style="11"/>
    <col min="14" max="14" width="14" style="11" customWidth="1"/>
    <col min="15" max="16384" width="9.140625" style="11"/>
  </cols>
  <sheetData>
    <row r="3" spans="2:14" x14ac:dyDescent="0.2">
      <c r="B3" s="21" t="s">
        <v>0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2:14" x14ac:dyDescent="0.2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2:14" x14ac:dyDescent="0.2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2:14" ht="13.5" thickBot="1" x14ac:dyDescent="0.25"/>
    <row r="7" spans="2:14" ht="23.25" x14ac:dyDescent="0.2">
      <c r="B7" s="22" t="s">
        <v>1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</row>
    <row r="8" spans="2:14" ht="151.5" customHeight="1" thickBot="1" x14ac:dyDescent="0.25">
      <c r="B8" s="25" t="s">
        <v>2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7"/>
    </row>
    <row r="9" spans="2:14" ht="13.5" thickBot="1" x14ac:dyDescent="0.25"/>
    <row r="10" spans="2:14" ht="23.25" x14ac:dyDescent="0.2">
      <c r="B10" s="22" t="s">
        <v>3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</row>
    <row r="11" spans="2:14" ht="40.5" customHeight="1" x14ac:dyDescent="0.2">
      <c r="B11" s="12">
        <v>1</v>
      </c>
      <c r="C11" s="17" t="s">
        <v>4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8"/>
    </row>
    <row r="12" spans="2:14" ht="51.75" customHeight="1" x14ac:dyDescent="0.2">
      <c r="B12" s="12">
        <v>2</v>
      </c>
      <c r="C12" s="17" t="s">
        <v>5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8"/>
    </row>
    <row r="13" spans="2:14" ht="65.25" customHeight="1" x14ac:dyDescent="0.2">
      <c r="B13" s="12">
        <v>3</v>
      </c>
      <c r="C13" s="17" t="s">
        <v>6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</row>
    <row r="14" spans="2:14" ht="48.75" customHeight="1" thickBot="1" x14ac:dyDescent="0.25">
      <c r="B14" s="13">
        <v>4</v>
      </c>
      <c r="C14" s="19" t="s">
        <v>7</v>
      </c>
      <c r="D14" s="19" t="s">
        <v>8</v>
      </c>
      <c r="E14" s="19" t="s">
        <v>8</v>
      </c>
      <c r="F14" s="19" t="s">
        <v>8</v>
      </c>
      <c r="G14" s="19" t="s">
        <v>8</v>
      </c>
      <c r="H14" s="19" t="s">
        <v>8</v>
      </c>
      <c r="I14" s="19" t="s">
        <v>8</v>
      </c>
      <c r="J14" s="19" t="s">
        <v>8</v>
      </c>
      <c r="K14" s="19" t="s">
        <v>8</v>
      </c>
      <c r="L14" s="19" t="s">
        <v>8</v>
      </c>
      <c r="M14" s="19" t="s">
        <v>8</v>
      </c>
      <c r="N14" s="20" t="s">
        <v>8</v>
      </c>
    </row>
  </sheetData>
  <mergeCells count="8">
    <mergeCell ref="C13:N13"/>
    <mergeCell ref="C14:N14"/>
    <mergeCell ref="B3:N5"/>
    <mergeCell ref="B7:N7"/>
    <mergeCell ref="B8:N8"/>
    <mergeCell ref="B10:N10"/>
    <mergeCell ref="C11:N11"/>
    <mergeCell ref="C12:N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L142"/>
  <sheetViews>
    <sheetView tabSelected="1" zoomScale="70" zoomScaleNormal="70" workbookViewId="0">
      <selection activeCell="F21" sqref="F21"/>
    </sheetView>
  </sheetViews>
  <sheetFormatPr defaultColWidth="10.85546875" defaultRowHeight="23.25" x14ac:dyDescent="0.35"/>
  <cols>
    <col min="1" max="1" width="7.140625" style="1" customWidth="1"/>
    <col min="2" max="2" width="26.28515625" style="5" customWidth="1"/>
    <col min="3" max="3" width="14.42578125" style="5" customWidth="1"/>
    <col min="4" max="4" width="22.7109375" style="5" customWidth="1"/>
    <col min="5" max="5" width="19.5703125" style="6" customWidth="1"/>
    <col min="6" max="6" width="12.7109375" style="1" bestFit="1" customWidth="1"/>
    <col min="7" max="18" width="10.85546875" style="1" customWidth="1"/>
    <col min="19" max="19" width="10.85546875" style="1" hidden="1" customWidth="1"/>
    <col min="20" max="21" width="18.42578125" style="1" hidden="1" customWidth="1"/>
    <col min="22" max="22" width="13" style="1" hidden="1" customWidth="1"/>
    <col min="23" max="27" width="10.85546875" style="1" hidden="1" customWidth="1"/>
    <col min="28" max="35" width="10.85546875" style="1"/>
    <col min="36" max="36" width="22.7109375" style="43" customWidth="1"/>
    <col min="37" max="37" width="19.28515625" style="43" customWidth="1"/>
    <col min="38" max="38" width="14.7109375" style="43" customWidth="1"/>
    <col min="39" max="16384" width="10.85546875" style="1"/>
  </cols>
  <sheetData>
    <row r="1" spans="2:38" ht="24" thickBot="1" x14ac:dyDescent="0.4">
      <c r="AJ1" s="1"/>
      <c r="AK1" s="1"/>
      <c r="AL1" s="1"/>
    </row>
    <row r="2" spans="2:38" x14ac:dyDescent="0.35">
      <c r="B2" s="30" t="s">
        <v>9</v>
      </c>
      <c r="C2" s="31"/>
      <c r="D2" s="31"/>
      <c r="E2" s="32"/>
      <c r="AJ2" s="36" t="s">
        <v>17</v>
      </c>
      <c r="AK2" s="36"/>
      <c r="AL2" s="36"/>
    </row>
    <row r="3" spans="2:38" ht="24" thickBot="1" x14ac:dyDescent="0.4">
      <c r="B3" s="7"/>
      <c r="E3" s="14"/>
      <c r="S3" s="1">
        <v>-7</v>
      </c>
      <c r="T3" s="1">
        <f>NORMDIST(S3,0,1,FALSE)</f>
        <v>9.1347204083645936E-12</v>
      </c>
      <c r="U3" s="1" t="e">
        <f>IF($D$14-1.5&gt;S3,NA(),T3)</f>
        <v>#N/A</v>
      </c>
      <c r="X3" s="3" t="str">
        <f>ROUND(E12,1)&amp;" DPMO"</f>
        <v>106262.6 DPMO</v>
      </c>
      <c r="AJ3" s="50" t="s">
        <v>18</v>
      </c>
      <c r="AK3" s="51" t="s">
        <v>19</v>
      </c>
      <c r="AL3" s="52" t="s">
        <v>20</v>
      </c>
    </row>
    <row r="4" spans="2:38" ht="24.75" thickTop="1" thickBot="1" x14ac:dyDescent="0.4">
      <c r="B4" s="28" t="s">
        <v>10</v>
      </c>
      <c r="C4" s="29"/>
      <c r="D4" s="33"/>
      <c r="E4" s="9">
        <v>526</v>
      </c>
      <c r="O4"/>
      <c r="S4" s="1">
        <v>-6.9</v>
      </c>
      <c r="T4" s="1">
        <f t="shared" ref="T4:T66" si="0">NORMDIST(S4,0,1,FALSE)</f>
        <v>1.8303322170155714E-11</v>
      </c>
      <c r="U4" s="1" t="e">
        <f t="shared" ref="U4:U58" si="1">IF($D$14-1.5&gt;S4,NA(),T4)</f>
        <v>#N/A</v>
      </c>
      <c r="AJ4" s="37">
        <v>6.6000000000000003E-2</v>
      </c>
      <c r="AK4" s="38">
        <v>934000</v>
      </c>
      <c r="AL4" s="39">
        <v>0</v>
      </c>
    </row>
    <row r="5" spans="2:38" ht="24.75" thickTop="1" thickBot="1" x14ac:dyDescent="0.4">
      <c r="B5" s="7"/>
      <c r="E5" s="14"/>
      <c r="S5" s="1">
        <v>-6.8</v>
      </c>
      <c r="T5" s="1">
        <f t="shared" si="0"/>
        <v>3.6309615017918004E-11</v>
      </c>
      <c r="U5" s="1" t="e">
        <f t="shared" si="1"/>
        <v>#N/A</v>
      </c>
      <c r="X5" s="2">
        <f>D14</f>
        <v>2.7466516552384088</v>
      </c>
      <c r="Y5" s="1">
        <f>E12</f>
        <v>106262.62626262626</v>
      </c>
      <c r="AJ5" s="37">
        <v>0.08</v>
      </c>
      <c r="AK5" s="38">
        <v>920000</v>
      </c>
      <c r="AL5" s="39">
        <v>0.1</v>
      </c>
    </row>
    <row r="6" spans="2:38" ht="24.75" thickTop="1" thickBot="1" x14ac:dyDescent="0.4">
      <c r="B6" s="28" t="s">
        <v>11</v>
      </c>
      <c r="C6" s="29"/>
      <c r="D6" s="33"/>
      <c r="E6" s="9">
        <v>825</v>
      </c>
      <c r="S6" s="1">
        <v>-6.7</v>
      </c>
      <c r="T6" s="1">
        <f t="shared" si="0"/>
        <v>7.1313281239960764E-11</v>
      </c>
      <c r="U6" s="1" t="e">
        <f t="shared" si="1"/>
        <v>#N/A</v>
      </c>
      <c r="AJ6" s="37">
        <v>0.1</v>
      </c>
      <c r="AK6" s="38">
        <v>900000</v>
      </c>
      <c r="AL6" s="39">
        <v>0.2</v>
      </c>
    </row>
    <row r="7" spans="2:38" ht="24.75" thickTop="1" thickBot="1" x14ac:dyDescent="0.4">
      <c r="B7" s="7"/>
      <c r="E7" s="14"/>
      <c r="S7" s="1">
        <v>-6.6</v>
      </c>
      <c r="T7" s="1">
        <f t="shared" si="0"/>
        <v>1.3866799941653172E-10</v>
      </c>
      <c r="U7" s="1" t="e">
        <f t="shared" si="1"/>
        <v>#N/A</v>
      </c>
      <c r="AJ7" s="37">
        <v>0.12</v>
      </c>
      <c r="AK7" s="38">
        <v>880000</v>
      </c>
      <c r="AL7" s="39">
        <v>0.3</v>
      </c>
    </row>
    <row r="8" spans="2:38" ht="24.75" thickTop="1" thickBot="1" x14ac:dyDescent="0.4">
      <c r="B8" s="28" t="s">
        <v>12</v>
      </c>
      <c r="C8" s="29"/>
      <c r="D8" s="33"/>
      <c r="E8" s="9">
        <v>6</v>
      </c>
      <c r="S8" s="1">
        <v>-6.5</v>
      </c>
      <c r="T8" s="1">
        <f t="shared" si="0"/>
        <v>2.6695566147628519E-10</v>
      </c>
      <c r="U8" s="1" t="e">
        <f t="shared" si="1"/>
        <v>#N/A</v>
      </c>
      <c r="X8" s="1">
        <f>1+Y8/10</f>
        <v>2</v>
      </c>
      <c r="Y8" s="4">
        <v>10</v>
      </c>
      <c r="AJ8" s="37">
        <v>0.14000000000000001</v>
      </c>
      <c r="AK8" s="38">
        <v>860000</v>
      </c>
      <c r="AL8" s="39">
        <v>0.4</v>
      </c>
    </row>
    <row r="9" spans="2:38" ht="24" thickTop="1" x14ac:dyDescent="0.35">
      <c r="B9" s="7"/>
      <c r="E9" s="14"/>
      <c r="S9" s="1">
        <v>-6.4</v>
      </c>
      <c r="T9" s="1">
        <f t="shared" si="0"/>
        <v>5.0881402816450389E-10</v>
      </c>
      <c r="U9" s="1" t="e">
        <f t="shared" si="1"/>
        <v>#N/A</v>
      </c>
      <c r="AJ9" s="37">
        <v>0.16</v>
      </c>
      <c r="AK9" s="38">
        <v>840000</v>
      </c>
      <c r="AL9" s="39">
        <v>0.5</v>
      </c>
    </row>
    <row r="10" spans="2:38" x14ac:dyDescent="0.35">
      <c r="B10" s="28" t="s">
        <v>13</v>
      </c>
      <c r="C10" s="29"/>
      <c r="D10" s="29"/>
      <c r="E10" s="55">
        <f>IF(E4="","",IF(E8="","",E4/E6/E8))</f>
        <v>0.10626262626262627</v>
      </c>
      <c r="S10" s="1">
        <v>-6.3</v>
      </c>
      <c r="T10" s="1">
        <f t="shared" si="0"/>
        <v>9.6014333703123363E-10</v>
      </c>
      <c r="U10" s="1" t="e">
        <f t="shared" si="1"/>
        <v>#N/A</v>
      </c>
      <c r="AJ10" s="37">
        <v>0.19</v>
      </c>
      <c r="AK10" s="38">
        <v>810000</v>
      </c>
      <c r="AL10" s="39">
        <v>0.6</v>
      </c>
    </row>
    <row r="11" spans="2:38" x14ac:dyDescent="0.35">
      <c r="B11" s="7"/>
      <c r="E11" s="8"/>
      <c r="S11" s="1">
        <v>-6.2</v>
      </c>
      <c r="T11" s="1">
        <f t="shared" si="0"/>
        <v>1.7937839079640794E-9</v>
      </c>
      <c r="U11" s="1" t="e">
        <f t="shared" si="1"/>
        <v>#N/A</v>
      </c>
      <c r="AJ11" s="37">
        <v>0.22</v>
      </c>
      <c r="AK11" s="38">
        <v>780000</v>
      </c>
      <c r="AL11" s="39">
        <v>0.7</v>
      </c>
    </row>
    <row r="12" spans="2:38" x14ac:dyDescent="0.35">
      <c r="B12" s="28" t="s">
        <v>14</v>
      </c>
      <c r="C12" s="29"/>
      <c r="D12" s="29"/>
      <c r="E12" s="56">
        <f>IF(E4="","",IF(E8="","",E10*1000000))</f>
        <v>106262.62626262626</v>
      </c>
      <c r="S12" s="1">
        <v>-6.1</v>
      </c>
      <c r="T12" s="1">
        <f t="shared" si="0"/>
        <v>3.3178842435473049E-9</v>
      </c>
      <c r="U12" s="1" t="e">
        <f t="shared" si="1"/>
        <v>#N/A</v>
      </c>
      <c r="AJ12" s="37">
        <v>0.25</v>
      </c>
      <c r="AK12" s="38">
        <v>750000</v>
      </c>
      <c r="AL12" s="39">
        <v>0.8</v>
      </c>
    </row>
    <row r="13" spans="2:38" ht="24" thickBot="1" x14ac:dyDescent="0.4">
      <c r="B13" s="7"/>
      <c r="E13" s="8"/>
      <c r="S13" s="1">
        <v>-6</v>
      </c>
      <c r="T13" s="1">
        <f t="shared" si="0"/>
        <v>6.0758828498232861E-9</v>
      </c>
      <c r="U13" s="1" t="e">
        <f t="shared" si="1"/>
        <v>#N/A</v>
      </c>
      <c r="AJ13" s="37">
        <v>0.28000000000000003</v>
      </c>
      <c r="AK13" s="38">
        <v>720000</v>
      </c>
      <c r="AL13" s="39">
        <v>0.9</v>
      </c>
    </row>
    <row r="14" spans="2:38" ht="75" customHeight="1" thickBot="1" x14ac:dyDescent="0.4">
      <c r="B14" s="34" t="s">
        <v>16</v>
      </c>
      <c r="C14" s="35"/>
      <c r="D14" s="16">
        <f>IF(E4="","",IF(E8="","",1.5-NORMSINV(E10)))</f>
        <v>2.7466516552384088</v>
      </c>
      <c r="E14" s="10"/>
      <c r="S14" s="1">
        <v>-5.9</v>
      </c>
      <c r="T14" s="1">
        <f t="shared" si="0"/>
        <v>1.1015763624682308E-8</v>
      </c>
      <c r="U14" s="1" t="e">
        <f t="shared" si="1"/>
        <v>#N/A</v>
      </c>
      <c r="AJ14" s="40">
        <v>0.31</v>
      </c>
      <c r="AK14" s="41">
        <v>690000</v>
      </c>
      <c r="AL14" s="42">
        <v>1</v>
      </c>
    </row>
    <row r="15" spans="2:38" ht="24" thickBot="1" x14ac:dyDescent="0.4">
      <c r="S15" s="1">
        <v>-5.7</v>
      </c>
      <c r="T15" s="1">
        <f t="shared" si="0"/>
        <v>3.513955094820434E-8</v>
      </c>
      <c r="U15" s="1" t="e">
        <f t="shared" si="1"/>
        <v>#N/A</v>
      </c>
      <c r="AJ15" s="37">
        <v>0.35</v>
      </c>
      <c r="AK15" s="38">
        <v>650000</v>
      </c>
      <c r="AL15" s="39">
        <v>1.1000000000000001</v>
      </c>
    </row>
    <row r="16" spans="2:38" ht="37.5" customHeight="1" thickBot="1" x14ac:dyDescent="0.4">
      <c r="B16" s="28" t="s">
        <v>15</v>
      </c>
      <c r="C16" s="29"/>
      <c r="D16" s="15">
        <f>(1- (E12/1000000))</f>
        <v>0.89373737373737372</v>
      </c>
      <c r="S16" s="1">
        <v>-5.6</v>
      </c>
      <c r="T16" s="1">
        <f t="shared" si="0"/>
        <v>6.1826205001658573E-8</v>
      </c>
      <c r="U16" s="1" t="e">
        <f t="shared" si="1"/>
        <v>#N/A</v>
      </c>
      <c r="AJ16" s="37">
        <v>0.39</v>
      </c>
      <c r="AK16" s="38">
        <v>610000</v>
      </c>
      <c r="AL16" s="39">
        <v>1.2</v>
      </c>
    </row>
    <row r="17" spans="19:38" x14ac:dyDescent="0.35">
      <c r="S17" s="1">
        <v>-5.5000000000000098</v>
      </c>
      <c r="T17" s="1">
        <f t="shared" si="0"/>
        <v>1.0769760042542703E-7</v>
      </c>
      <c r="U17" s="1" t="e">
        <f t="shared" si="1"/>
        <v>#N/A</v>
      </c>
      <c r="AJ17" s="37">
        <v>0.43</v>
      </c>
      <c r="AK17" s="38">
        <v>570000</v>
      </c>
      <c r="AL17" s="39">
        <v>1.3</v>
      </c>
    </row>
    <row r="18" spans="19:38" x14ac:dyDescent="0.35">
      <c r="S18" s="1">
        <v>-5.4000000000000101</v>
      </c>
      <c r="T18" s="1">
        <f t="shared" si="0"/>
        <v>1.8573618445551907E-7</v>
      </c>
      <c r="U18" s="1" t="e">
        <f t="shared" si="1"/>
        <v>#N/A</v>
      </c>
      <c r="AJ18" s="37">
        <v>0.46</v>
      </c>
      <c r="AK18" s="38">
        <v>540000</v>
      </c>
      <c r="AL18" s="39">
        <v>1.4</v>
      </c>
    </row>
    <row r="19" spans="19:38" x14ac:dyDescent="0.35">
      <c r="S19" s="1">
        <v>-5.3000000000000096</v>
      </c>
      <c r="T19" s="1">
        <f t="shared" si="0"/>
        <v>3.1713492167158123E-7</v>
      </c>
      <c r="U19" s="1" t="e">
        <f t="shared" si="1"/>
        <v>#N/A</v>
      </c>
      <c r="AJ19" s="37">
        <v>0.5</v>
      </c>
      <c r="AK19" s="38">
        <v>500000</v>
      </c>
      <c r="AL19" s="39">
        <v>1.5</v>
      </c>
    </row>
    <row r="20" spans="19:38" x14ac:dyDescent="0.35">
      <c r="S20" s="1">
        <v>-5.2000000000000099</v>
      </c>
      <c r="T20" s="1">
        <f t="shared" si="0"/>
        <v>5.3610353446973477E-7</v>
      </c>
      <c r="U20" s="1" t="e">
        <f t="shared" si="1"/>
        <v>#N/A</v>
      </c>
      <c r="AJ20" s="37">
        <v>0.54</v>
      </c>
      <c r="AK20" s="38">
        <v>460000</v>
      </c>
      <c r="AL20" s="39">
        <v>1.6</v>
      </c>
    </row>
    <row r="21" spans="19:38" x14ac:dyDescent="0.35">
      <c r="S21" s="1">
        <v>-5.1000000000000103</v>
      </c>
      <c r="T21" s="1">
        <f t="shared" si="0"/>
        <v>8.9724351623828588E-7</v>
      </c>
      <c r="U21" s="1" t="e">
        <f t="shared" si="1"/>
        <v>#N/A</v>
      </c>
      <c r="AJ21" s="37">
        <v>0.57999999999999996</v>
      </c>
      <c r="AK21" s="38">
        <v>420000</v>
      </c>
      <c r="AL21" s="39">
        <v>1.7</v>
      </c>
    </row>
    <row r="22" spans="19:38" x14ac:dyDescent="0.35">
      <c r="S22" s="1">
        <v>-5.0000000000000098</v>
      </c>
      <c r="T22" s="1">
        <f t="shared" si="0"/>
        <v>1.4867195147342238E-6</v>
      </c>
      <c r="U22" s="1" t="e">
        <f t="shared" si="1"/>
        <v>#N/A</v>
      </c>
      <c r="AJ22" s="37">
        <v>0.61799999999999999</v>
      </c>
      <c r="AK22" s="38">
        <v>382000</v>
      </c>
      <c r="AL22" s="39">
        <v>1.8</v>
      </c>
    </row>
    <row r="23" spans="19:38" x14ac:dyDescent="0.35">
      <c r="S23" s="1">
        <v>-4.9000000000000101</v>
      </c>
      <c r="T23" s="1">
        <f t="shared" si="0"/>
        <v>2.4389607458932395E-6</v>
      </c>
      <c r="U23" s="1" t="e">
        <f t="shared" si="1"/>
        <v>#N/A</v>
      </c>
      <c r="AJ23" s="37">
        <v>0.65500000000000003</v>
      </c>
      <c r="AK23" s="38">
        <v>344000</v>
      </c>
      <c r="AL23" s="39">
        <v>1.9</v>
      </c>
    </row>
    <row r="24" spans="19:38" x14ac:dyDescent="0.35">
      <c r="S24" s="1">
        <v>-4.8000000000000096</v>
      </c>
      <c r="T24" s="1">
        <f t="shared" si="0"/>
        <v>3.9612990910318923E-6</v>
      </c>
      <c r="U24" s="1" t="e">
        <f t="shared" si="1"/>
        <v>#N/A</v>
      </c>
      <c r="AJ24" s="37">
        <v>0.69199999999999995</v>
      </c>
      <c r="AK24" s="38">
        <v>308000</v>
      </c>
      <c r="AL24" s="39">
        <v>2</v>
      </c>
    </row>
    <row r="25" spans="19:38" x14ac:dyDescent="0.35">
      <c r="S25" s="1">
        <v>-4.7000000000000099</v>
      </c>
      <c r="T25" s="1">
        <f t="shared" si="0"/>
        <v>6.369825178866807E-6</v>
      </c>
      <c r="U25" s="1" t="e">
        <f t="shared" si="1"/>
        <v>#N/A</v>
      </c>
      <c r="AJ25" s="37">
        <v>0.72599999999999998</v>
      </c>
      <c r="AK25" s="38">
        <v>274000</v>
      </c>
      <c r="AL25" s="39">
        <v>2.1</v>
      </c>
    </row>
    <row r="26" spans="19:38" x14ac:dyDescent="0.35">
      <c r="S26" s="1">
        <v>-4.6000000000000103</v>
      </c>
      <c r="T26" s="1">
        <f t="shared" si="0"/>
        <v>1.0140852065486255E-5</v>
      </c>
      <c r="U26" s="1" t="e">
        <f t="shared" si="1"/>
        <v>#N/A</v>
      </c>
      <c r="AJ26" s="37">
        <v>0.75800000000000001</v>
      </c>
      <c r="AK26" s="38">
        <v>242000</v>
      </c>
      <c r="AL26" s="39">
        <v>2.2000000000000002</v>
      </c>
    </row>
    <row r="27" spans="19:38" x14ac:dyDescent="0.35">
      <c r="S27" s="1">
        <v>-4.5000000000000098</v>
      </c>
      <c r="T27" s="1">
        <f t="shared" si="0"/>
        <v>1.5983741106904766E-5</v>
      </c>
      <c r="U27" s="1" t="e">
        <f t="shared" si="1"/>
        <v>#N/A</v>
      </c>
      <c r="AJ27" s="37">
        <v>0.78800000000000003</v>
      </c>
      <c r="AK27" s="38">
        <v>212000</v>
      </c>
      <c r="AL27" s="39">
        <v>2.2999999999999998</v>
      </c>
    </row>
    <row r="28" spans="19:38" x14ac:dyDescent="0.35">
      <c r="S28" s="1">
        <v>-4.4000000000000101</v>
      </c>
      <c r="T28" s="1">
        <f t="shared" si="0"/>
        <v>2.4942471290052468E-5</v>
      </c>
      <c r="U28" s="1" t="e">
        <f t="shared" si="1"/>
        <v>#N/A</v>
      </c>
      <c r="AJ28" s="37">
        <v>0.81599999999999995</v>
      </c>
      <c r="AK28" s="38">
        <v>184000</v>
      </c>
      <c r="AL28" s="39">
        <v>2.4</v>
      </c>
    </row>
    <row r="29" spans="19:38" x14ac:dyDescent="0.35">
      <c r="S29" s="1">
        <v>-4.3000000000000096</v>
      </c>
      <c r="T29" s="1">
        <f t="shared" si="0"/>
        <v>3.853519674208549E-5</v>
      </c>
      <c r="U29" s="1" t="e">
        <f t="shared" si="1"/>
        <v>#N/A</v>
      </c>
      <c r="AJ29" s="37">
        <v>0.84199999999999997</v>
      </c>
      <c r="AK29" s="38">
        <v>158000</v>
      </c>
      <c r="AL29" s="39">
        <v>2.5</v>
      </c>
    </row>
    <row r="30" spans="19:38" x14ac:dyDescent="0.35">
      <c r="S30" s="1">
        <v>-4.2000000000000099</v>
      </c>
      <c r="T30" s="1">
        <f t="shared" si="0"/>
        <v>5.8943067756537443E-5</v>
      </c>
      <c r="U30" s="1" t="e">
        <f t="shared" si="1"/>
        <v>#N/A</v>
      </c>
      <c r="AJ30" s="37">
        <v>0.86499999999999999</v>
      </c>
      <c r="AK30" s="38">
        <v>135000</v>
      </c>
      <c r="AL30" s="39">
        <v>2.6</v>
      </c>
    </row>
    <row r="31" spans="19:38" x14ac:dyDescent="0.35">
      <c r="S31" s="1">
        <v>-4.1000000000000103</v>
      </c>
      <c r="T31" s="1">
        <f t="shared" si="0"/>
        <v>8.926165717712912E-5</v>
      </c>
      <c r="U31" s="1" t="e">
        <f t="shared" si="1"/>
        <v>#N/A</v>
      </c>
      <c r="AJ31" s="37">
        <v>0.88500000000000001</v>
      </c>
      <c r="AK31" s="38">
        <v>115000</v>
      </c>
      <c r="AL31" s="39">
        <v>2.7</v>
      </c>
    </row>
    <row r="32" spans="19:38" x14ac:dyDescent="0.35">
      <c r="S32" s="1">
        <v>-4.0000000000000098</v>
      </c>
      <c r="T32" s="1">
        <f t="shared" si="0"/>
        <v>1.3383022576488014E-4</v>
      </c>
      <c r="U32" s="1" t="e">
        <f t="shared" si="1"/>
        <v>#N/A</v>
      </c>
      <c r="AJ32" s="37">
        <v>0.90300000000000002</v>
      </c>
      <c r="AK32" s="38">
        <v>96800</v>
      </c>
      <c r="AL32" s="39">
        <v>2.8</v>
      </c>
    </row>
    <row r="33" spans="19:38" x14ac:dyDescent="0.35">
      <c r="S33" s="1">
        <v>-3.9000000000000101</v>
      </c>
      <c r="T33" s="1">
        <f t="shared" si="0"/>
        <v>1.9865547139276475E-4</v>
      </c>
      <c r="U33" s="1" t="e">
        <f t="shared" si="1"/>
        <v>#N/A</v>
      </c>
      <c r="AJ33" s="37">
        <v>0.91900000000000004</v>
      </c>
      <c r="AK33" s="38">
        <v>80800</v>
      </c>
      <c r="AL33" s="39">
        <v>2.9</v>
      </c>
    </row>
    <row r="34" spans="19:38" x14ac:dyDescent="0.35">
      <c r="S34" s="1">
        <v>-3.80000000000001</v>
      </c>
      <c r="T34" s="1">
        <f t="shared" si="0"/>
        <v>2.919469257914491E-4</v>
      </c>
      <c r="U34" s="1" t="e">
        <f t="shared" si="1"/>
        <v>#N/A</v>
      </c>
      <c r="AJ34" s="40">
        <v>0.93300000000000005</v>
      </c>
      <c r="AK34" s="41">
        <v>66800</v>
      </c>
      <c r="AL34" s="42">
        <v>3</v>
      </c>
    </row>
    <row r="35" spans="19:38" x14ac:dyDescent="0.35">
      <c r="S35" s="1">
        <v>-3.7000000000000099</v>
      </c>
      <c r="T35" s="1">
        <f t="shared" si="0"/>
        <v>4.2478027055073593E-4</v>
      </c>
      <c r="U35" s="1" t="e">
        <f t="shared" si="1"/>
        <v>#N/A</v>
      </c>
      <c r="AJ35" s="37">
        <v>0.94499999999999995</v>
      </c>
      <c r="AK35" s="38">
        <v>54800</v>
      </c>
      <c r="AL35" s="39">
        <v>3.1</v>
      </c>
    </row>
    <row r="36" spans="19:38" x14ac:dyDescent="0.35">
      <c r="S36" s="1">
        <v>-3.6000000000000099</v>
      </c>
      <c r="T36" s="1">
        <f t="shared" si="0"/>
        <v>6.1190193011375076E-4</v>
      </c>
      <c r="U36" s="1" t="e">
        <f t="shared" si="1"/>
        <v>#N/A</v>
      </c>
      <c r="AJ36" s="37">
        <v>0.95499999999999996</v>
      </c>
      <c r="AK36" s="38">
        <v>44600</v>
      </c>
      <c r="AL36" s="39">
        <v>3.2</v>
      </c>
    </row>
    <row r="37" spans="19:38" x14ac:dyDescent="0.35">
      <c r="S37" s="1">
        <v>-3.5000000000000102</v>
      </c>
      <c r="T37" s="1">
        <f t="shared" si="0"/>
        <v>8.7268269504572915E-4</v>
      </c>
      <c r="U37" s="1" t="e">
        <f t="shared" si="1"/>
        <v>#N/A</v>
      </c>
      <c r="AJ37" s="37">
        <v>0.96399999999999997</v>
      </c>
      <c r="AK37" s="38">
        <v>35900</v>
      </c>
      <c r="AL37" s="39">
        <v>3.3</v>
      </c>
    </row>
    <row r="38" spans="19:38" x14ac:dyDescent="0.35">
      <c r="S38" s="1">
        <v>-3.4000000000000101</v>
      </c>
      <c r="T38" s="1">
        <f t="shared" si="0"/>
        <v>1.2322191684729772E-3</v>
      </c>
      <c r="U38" s="1" t="e">
        <f t="shared" si="1"/>
        <v>#N/A</v>
      </c>
      <c r="AJ38" s="37">
        <v>0.97099999999999997</v>
      </c>
      <c r="AK38" s="38">
        <v>28700</v>
      </c>
      <c r="AL38" s="39">
        <v>3.4</v>
      </c>
    </row>
    <row r="39" spans="19:38" x14ac:dyDescent="0.35">
      <c r="S39" s="1">
        <v>-3.30000000000001</v>
      </c>
      <c r="T39" s="1">
        <f t="shared" si="0"/>
        <v>1.7225689390536229E-3</v>
      </c>
      <c r="U39" s="1" t="e">
        <f t="shared" si="1"/>
        <v>#N/A</v>
      </c>
      <c r="AJ39" s="37">
        <v>0.97699999999999998</v>
      </c>
      <c r="AK39" s="38">
        <v>22700</v>
      </c>
      <c r="AL39" s="39">
        <v>3.5</v>
      </c>
    </row>
    <row r="40" spans="19:38" x14ac:dyDescent="0.35">
      <c r="S40" s="1">
        <v>-3.2000000000000099</v>
      </c>
      <c r="T40" s="1">
        <f t="shared" si="0"/>
        <v>2.3840882014647662E-3</v>
      </c>
      <c r="U40" s="1" t="e">
        <f t="shared" si="1"/>
        <v>#N/A</v>
      </c>
      <c r="AJ40" s="37">
        <v>0.98199999999999998</v>
      </c>
      <c r="AK40" s="38">
        <v>17800</v>
      </c>
      <c r="AL40" s="39">
        <v>3.6</v>
      </c>
    </row>
    <row r="41" spans="19:38" x14ac:dyDescent="0.35">
      <c r="S41" s="1">
        <v>-3.1000000000000099</v>
      </c>
      <c r="T41" s="1">
        <f t="shared" si="0"/>
        <v>3.2668190561998202E-3</v>
      </c>
      <c r="U41" s="1" t="e">
        <f t="shared" si="1"/>
        <v>#N/A</v>
      </c>
      <c r="AJ41" s="37">
        <v>0.98599999999999999</v>
      </c>
      <c r="AK41" s="38">
        <v>13900</v>
      </c>
      <c r="AL41" s="39">
        <v>3.7</v>
      </c>
    </row>
    <row r="42" spans="19:38" x14ac:dyDescent="0.35">
      <c r="S42" s="1">
        <v>-3.0000000000000102</v>
      </c>
      <c r="T42" s="1">
        <f t="shared" si="0"/>
        <v>4.431848411937874E-3</v>
      </c>
      <c r="U42" s="1" t="e">
        <f t="shared" si="1"/>
        <v>#N/A</v>
      </c>
      <c r="AJ42" s="37">
        <v>0.98899999999999999</v>
      </c>
      <c r="AK42" s="38">
        <v>10700</v>
      </c>
      <c r="AL42" s="39">
        <v>3.8</v>
      </c>
    </row>
    <row r="43" spans="19:38" x14ac:dyDescent="0.35">
      <c r="S43" s="1">
        <v>-2.9000000000000101</v>
      </c>
      <c r="T43" s="1">
        <f t="shared" si="0"/>
        <v>5.9525324197756795E-3</v>
      </c>
      <c r="U43" s="1" t="e">
        <f t="shared" si="1"/>
        <v>#N/A</v>
      </c>
      <c r="AJ43" s="37">
        <v>0.99199999999999999</v>
      </c>
      <c r="AK43" s="38">
        <v>8190</v>
      </c>
      <c r="AL43" s="39">
        <v>3.9</v>
      </c>
    </row>
    <row r="44" spans="19:38" x14ac:dyDescent="0.35">
      <c r="S44" s="1">
        <v>-2.80000000000001</v>
      </c>
      <c r="T44" s="1">
        <f t="shared" si="0"/>
        <v>7.915451582979743E-3</v>
      </c>
      <c r="U44" s="1" t="e">
        <f t="shared" si="1"/>
        <v>#N/A</v>
      </c>
      <c r="AJ44" s="40">
        <v>0.99399999999999999</v>
      </c>
      <c r="AK44" s="41">
        <v>6210</v>
      </c>
      <c r="AL44" s="42">
        <v>4</v>
      </c>
    </row>
    <row r="45" spans="19:38" x14ac:dyDescent="0.35">
      <c r="S45" s="1">
        <v>-2.7000000000000202</v>
      </c>
      <c r="T45" s="1">
        <f t="shared" si="0"/>
        <v>1.0420934814422026E-2</v>
      </c>
      <c r="U45" s="1" t="e">
        <f t="shared" si="1"/>
        <v>#N/A</v>
      </c>
      <c r="AJ45" s="37">
        <v>0.995</v>
      </c>
      <c r="AK45" s="38">
        <v>4660</v>
      </c>
      <c r="AL45" s="39">
        <v>4.0999999999999996</v>
      </c>
    </row>
    <row r="46" spans="19:38" x14ac:dyDescent="0.35">
      <c r="S46" s="1">
        <v>-2.6000000000000201</v>
      </c>
      <c r="T46" s="1">
        <f t="shared" si="0"/>
        <v>1.3582969233684909E-2</v>
      </c>
      <c r="U46" s="1" t="e">
        <f t="shared" si="1"/>
        <v>#N/A</v>
      </c>
      <c r="AJ46" s="37">
        <v>0.997</v>
      </c>
      <c r="AK46" s="38">
        <v>3460</v>
      </c>
      <c r="AL46" s="39">
        <v>4.2</v>
      </c>
    </row>
    <row r="47" spans="19:38" x14ac:dyDescent="0.35">
      <c r="S47" s="1">
        <v>-2.50000000000002</v>
      </c>
      <c r="T47" s="1">
        <f t="shared" si="0"/>
        <v>1.7528300493567666E-2</v>
      </c>
      <c r="U47" s="1" t="e">
        <f t="shared" si="1"/>
        <v>#N/A</v>
      </c>
      <c r="AJ47" s="46">
        <v>0.99750000000000005</v>
      </c>
      <c r="AK47" s="38">
        <v>2550</v>
      </c>
      <c r="AL47" s="39">
        <v>4.3</v>
      </c>
    </row>
    <row r="48" spans="19:38" x14ac:dyDescent="0.35">
      <c r="S48" s="1">
        <v>-2.4000000000000199</v>
      </c>
      <c r="T48" s="1">
        <f t="shared" si="0"/>
        <v>2.2394530294841827E-2</v>
      </c>
      <c r="U48" s="1" t="e">
        <f t="shared" si="1"/>
        <v>#N/A</v>
      </c>
      <c r="AJ48" s="46">
        <v>0.99809999999999999</v>
      </c>
      <c r="AK48" s="38">
        <v>1860</v>
      </c>
      <c r="AL48" s="39">
        <v>4.4000000000000004</v>
      </c>
    </row>
    <row r="49" spans="19:38" x14ac:dyDescent="0.35">
      <c r="S49" s="1">
        <v>-2.3000000000000198</v>
      </c>
      <c r="T49" s="1">
        <f t="shared" si="0"/>
        <v>2.8327037741599882E-2</v>
      </c>
      <c r="U49" s="1" t="e">
        <f t="shared" si="1"/>
        <v>#N/A</v>
      </c>
      <c r="AJ49" s="46">
        <v>0.99870000000000003</v>
      </c>
      <c r="AK49" s="38">
        <v>1350</v>
      </c>
      <c r="AL49" s="39">
        <v>4.5</v>
      </c>
    </row>
    <row r="50" spans="19:38" x14ac:dyDescent="0.35">
      <c r="S50" s="1">
        <v>-2.2000000000000202</v>
      </c>
      <c r="T50" s="1">
        <f t="shared" si="0"/>
        <v>3.5474592846229863E-2</v>
      </c>
      <c r="U50" s="1" t="e">
        <f t="shared" si="1"/>
        <v>#N/A</v>
      </c>
      <c r="AJ50" s="46">
        <v>0.999</v>
      </c>
      <c r="AK50" s="38">
        <v>960</v>
      </c>
      <c r="AL50" s="39">
        <v>4.5999999999999996</v>
      </c>
    </row>
    <row r="51" spans="19:38" x14ac:dyDescent="0.35">
      <c r="S51" s="1">
        <v>-2.1000000000000201</v>
      </c>
      <c r="T51" s="1">
        <f t="shared" si="0"/>
        <v>4.3983595980425338E-2</v>
      </c>
      <c r="U51" s="1" t="e">
        <f t="shared" si="1"/>
        <v>#N/A</v>
      </c>
      <c r="AJ51" s="46">
        <v>0.99929999999999997</v>
      </c>
      <c r="AK51" s="38">
        <v>680</v>
      </c>
      <c r="AL51" s="39">
        <v>4.7</v>
      </c>
    </row>
    <row r="52" spans="19:38" x14ac:dyDescent="0.35">
      <c r="S52" s="1">
        <v>-2.00000000000002</v>
      </c>
      <c r="T52" s="1">
        <f t="shared" si="0"/>
        <v>5.3990966513185898E-2</v>
      </c>
      <c r="U52" s="1" t="e">
        <f t="shared" si="1"/>
        <v>#N/A</v>
      </c>
      <c r="AJ52" s="46">
        <v>0.99950000000000006</v>
      </c>
      <c r="AK52" s="38">
        <v>480</v>
      </c>
      <c r="AL52" s="39">
        <v>4.8</v>
      </c>
    </row>
    <row r="53" spans="19:38" x14ac:dyDescent="0.35">
      <c r="S53" s="1">
        <v>-1.9000000000000199</v>
      </c>
      <c r="T53" s="1">
        <f t="shared" si="0"/>
        <v>6.5615814774674111E-2</v>
      </c>
      <c r="U53" s="1" t="e">
        <f t="shared" si="1"/>
        <v>#N/A</v>
      </c>
      <c r="AJ53" s="46">
        <v>0.99970000000000003</v>
      </c>
      <c r="AK53" s="38">
        <v>330</v>
      </c>
      <c r="AL53" s="39">
        <v>4.9000000000000004</v>
      </c>
    </row>
    <row r="54" spans="19:38" x14ac:dyDescent="0.35">
      <c r="S54" s="1">
        <v>-1.80000000000002</v>
      </c>
      <c r="T54" s="1">
        <f t="shared" si="0"/>
        <v>7.8950158300891318E-2</v>
      </c>
      <c r="U54" s="1" t="e">
        <f t="shared" si="1"/>
        <v>#N/A</v>
      </c>
      <c r="AJ54" s="47">
        <v>0.99977000000000005</v>
      </c>
      <c r="AK54" s="38">
        <v>230</v>
      </c>
      <c r="AL54" s="39">
        <v>5</v>
      </c>
    </row>
    <row r="55" spans="19:38" x14ac:dyDescent="0.35">
      <c r="S55" s="1">
        <v>-1.7000000000000199</v>
      </c>
      <c r="T55" s="1">
        <f t="shared" si="0"/>
        <v>9.4049077376883741E-2</v>
      </c>
      <c r="U55" s="1" t="e">
        <f t="shared" si="1"/>
        <v>#N/A</v>
      </c>
      <c r="AJ55" s="47">
        <v>0.99985000000000002</v>
      </c>
      <c r="AK55" s="38">
        <v>150</v>
      </c>
      <c r="AL55" s="39">
        <v>5.0999999999999996</v>
      </c>
    </row>
    <row r="56" spans="19:38" x14ac:dyDescent="0.35">
      <c r="S56" s="1">
        <v>-1.6000000000000201</v>
      </c>
      <c r="T56" s="1">
        <f t="shared" si="0"/>
        <v>0.110920834679452</v>
      </c>
      <c r="U56" s="1" t="e">
        <f t="shared" si="1"/>
        <v>#N/A</v>
      </c>
      <c r="AJ56" s="47">
        <v>0.99990000000000001</v>
      </c>
      <c r="AK56" s="38">
        <v>100</v>
      </c>
      <c r="AL56" s="39">
        <v>5.2</v>
      </c>
    </row>
    <row r="57" spans="19:38" x14ac:dyDescent="0.35">
      <c r="S57" s="1">
        <v>-1.50000000000002</v>
      </c>
      <c r="T57" s="1">
        <f t="shared" si="0"/>
        <v>0.12951759566588786</v>
      </c>
      <c r="U57" s="1" t="e">
        <f t="shared" si="1"/>
        <v>#N/A</v>
      </c>
      <c r="AJ57" s="47">
        <v>0.99992999999999999</v>
      </c>
      <c r="AK57" s="38">
        <v>70</v>
      </c>
      <c r="AL57" s="39">
        <v>5.3</v>
      </c>
    </row>
    <row r="58" spans="19:38" x14ac:dyDescent="0.35">
      <c r="S58" s="1">
        <v>-1.4000000000000199</v>
      </c>
      <c r="T58" s="1">
        <f t="shared" si="0"/>
        <v>0.14972746563574069</v>
      </c>
      <c r="U58" s="1" t="e">
        <f t="shared" si="1"/>
        <v>#N/A</v>
      </c>
      <c r="AJ58" s="47">
        <v>0.99995999999999996</v>
      </c>
      <c r="AK58" s="38">
        <v>40</v>
      </c>
      <c r="AL58" s="39">
        <v>5.4</v>
      </c>
    </row>
    <row r="59" spans="19:38" x14ac:dyDescent="0.35">
      <c r="S59" s="1">
        <v>-1.30000000000002</v>
      </c>
      <c r="T59" s="1">
        <f t="shared" si="0"/>
        <v>0.17136859204780289</v>
      </c>
      <c r="U59" s="1" t="e">
        <f t="shared" ref="U59:U122" si="2">IF($D$14-1.5&gt;S59,NA(),T59)</f>
        <v>#N/A</v>
      </c>
      <c r="AJ59" s="47">
        <v>0.99997000000000003</v>
      </c>
      <c r="AK59" s="38">
        <v>30</v>
      </c>
      <c r="AL59" s="39">
        <v>5.5</v>
      </c>
    </row>
    <row r="60" spans="19:38" x14ac:dyDescent="0.35">
      <c r="S60" s="1">
        <v>-1.2000000000000199</v>
      </c>
      <c r="T60" s="1">
        <f t="shared" si="0"/>
        <v>0.19418605498320829</v>
      </c>
      <c r="U60" s="1" t="e">
        <f t="shared" si="2"/>
        <v>#N/A</v>
      </c>
      <c r="AJ60" s="48">
        <v>0.99997999999999998</v>
      </c>
      <c r="AK60" s="38">
        <v>20</v>
      </c>
      <c r="AL60" s="39">
        <v>5.6</v>
      </c>
    </row>
    <row r="61" spans="19:38" x14ac:dyDescent="0.35">
      <c r="S61" s="1">
        <v>-1.1000000000000201</v>
      </c>
      <c r="T61" s="1">
        <f t="shared" si="0"/>
        <v>0.21785217703254575</v>
      </c>
      <c r="U61" s="1" t="e">
        <f t="shared" si="2"/>
        <v>#N/A</v>
      </c>
      <c r="AJ61" s="48">
        <v>0.99999000000000005</v>
      </c>
      <c r="AK61" s="38">
        <v>10</v>
      </c>
      <c r="AL61" s="39">
        <v>5.7</v>
      </c>
    </row>
    <row r="62" spans="19:38" x14ac:dyDescent="0.35">
      <c r="S62" s="1">
        <v>-1.00000000000002</v>
      </c>
      <c r="T62" s="1">
        <f t="shared" si="0"/>
        <v>0.24197072451913854</v>
      </c>
      <c r="U62" s="1" t="e">
        <f t="shared" si="2"/>
        <v>#N/A</v>
      </c>
      <c r="AJ62" s="48">
        <v>0.99999199999999999</v>
      </c>
      <c r="AK62" s="38">
        <v>8</v>
      </c>
      <c r="AL62" s="39">
        <v>5.8</v>
      </c>
    </row>
    <row r="63" spans="19:38" x14ac:dyDescent="0.35">
      <c r="S63" s="1">
        <v>-0.90000000000002001</v>
      </c>
      <c r="T63" s="1">
        <f t="shared" si="0"/>
        <v>0.26608524989875004</v>
      </c>
      <c r="U63" s="1" t="e">
        <f t="shared" si="2"/>
        <v>#N/A</v>
      </c>
      <c r="AJ63" s="49">
        <v>0.99999499999999997</v>
      </c>
      <c r="AK63" s="44">
        <v>5</v>
      </c>
      <c r="AL63" s="45">
        <v>5.9</v>
      </c>
    </row>
    <row r="64" spans="19:38" x14ac:dyDescent="0.35">
      <c r="S64" s="1">
        <v>-0.80000000000002003</v>
      </c>
      <c r="T64" s="1">
        <f t="shared" si="0"/>
        <v>0.28969155276147812</v>
      </c>
      <c r="U64" s="1" t="e">
        <f t="shared" si="2"/>
        <v>#N/A</v>
      </c>
      <c r="AJ64" s="53">
        <v>0.99999660000000001</v>
      </c>
      <c r="AK64" s="41">
        <v>3.4</v>
      </c>
      <c r="AL64" s="54">
        <v>6</v>
      </c>
    </row>
    <row r="65" spans="19:21" x14ac:dyDescent="0.35">
      <c r="S65" s="1">
        <v>-0.70000000000002005</v>
      </c>
      <c r="T65" s="1">
        <f t="shared" si="0"/>
        <v>0.31225393336675689</v>
      </c>
      <c r="U65" s="1" t="e">
        <f t="shared" si="2"/>
        <v>#N/A</v>
      </c>
    </row>
    <row r="66" spans="19:21" x14ac:dyDescent="0.35">
      <c r="S66" s="1">
        <v>-0.60000000000001996</v>
      </c>
      <c r="T66" s="1">
        <f t="shared" si="0"/>
        <v>0.33322460289179567</v>
      </c>
      <c r="U66" s="1" t="e">
        <f t="shared" si="2"/>
        <v>#N/A</v>
      </c>
    </row>
    <row r="67" spans="19:21" x14ac:dyDescent="0.35">
      <c r="S67" s="1">
        <v>-0.50000000000001998</v>
      </c>
      <c r="T67" s="1">
        <f t="shared" ref="T67:T130" si="3">NORMDIST(S67,0,1,FALSE)</f>
        <v>0.35206532676429597</v>
      </c>
      <c r="U67" s="1" t="e">
        <f t="shared" si="2"/>
        <v>#N/A</v>
      </c>
    </row>
    <row r="68" spans="19:21" x14ac:dyDescent="0.35">
      <c r="S68" s="1">
        <v>-0.40000000000002001</v>
      </c>
      <c r="T68" s="1">
        <f t="shared" si="3"/>
        <v>0.36827014030332039</v>
      </c>
      <c r="U68" s="1" t="e">
        <f t="shared" si="2"/>
        <v>#N/A</v>
      </c>
    </row>
    <row r="69" spans="19:21" x14ac:dyDescent="0.35">
      <c r="S69" s="1">
        <v>-0.30000000000001997</v>
      </c>
      <c r="T69" s="1">
        <f t="shared" si="3"/>
        <v>0.38138781546052181</v>
      </c>
      <c r="U69" s="1" t="e">
        <f t="shared" si="2"/>
        <v>#N/A</v>
      </c>
    </row>
    <row r="70" spans="19:21" x14ac:dyDescent="0.35">
      <c r="S70" s="1">
        <v>-0.20000000000002</v>
      </c>
      <c r="T70" s="1">
        <f t="shared" si="3"/>
        <v>0.39104269397545433</v>
      </c>
      <c r="U70" s="1" t="e">
        <f t="shared" si="2"/>
        <v>#N/A</v>
      </c>
    </row>
    <row r="71" spans="19:21" x14ac:dyDescent="0.35">
      <c r="S71" s="1">
        <v>-0.10000000000002</v>
      </c>
      <c r="T71" s="1">
        <f t="shared" si="3"/>
        <v>0.39695254747701098</v>
      </c>
      <c r="U71" s="1" t="e">
        <f t="shared" si="2"/>
        <v>#N/A</v>
      </c>
    </row>
    <row r="72" spans="19:21" x14ac:dyDescent="0.35">
      <c r="S72" s="1">
        <v>-2.0428103653102899E-14</v>
      </c>
      <c r="T72" s="1">
        <f t="shared" si="3"/>
        <v>0.3989422804014327</v>
      </c>
      <c r="U72" s="1" t="e">
        <f t="shared" si="2"/>
        <v>#N/A</v>
      </c>
    </row>
    <row r="73" spans="19:21" x14ac:dyDescent="0.35">
      <c r="S73" s="1">
        <v>9.9999999999970293E-2</v>
      </c>
      <c r="T73" s="1">
        <f t="shared" si="3"/>
        <v>0.39695254747701297</v>
      </c>
      <c r="U73" s="1" t="e">
        <f t="shared" si="2"/>
        <v>#N/A</v>
      </c>
    </row>
    <row r="74" spans="19:21" x14ac:dyDescent="0.35">
      <c r="S74" s="1">
        <v>0.19999999999997001</v>
      </c>
      <c r="T74" s="1">
        <f t="shared" si="3"/>
        <v>0.39104269397545821</v>
      </c>
      <c r="U74" s="1" t="e">
        <f t="shared" si="2"/>
        <v>#N/A</v>
      </c>
    </row>
    <row r="75" spans="19:21" x14ac:dyDescent="0.35">
      <c r="S75" s="1">
        <v>0.29999999999997001</v>
      </c>
      <c r="T75" s="1">
        <f t="shared" si="3"/>
        <v>0.38138781546052752</v>
      </c>
      <c r="U75" s="1" t="e">
        <f t="shared" si="2"/>
        <v>#N/A</v>
      </c>
    </row>
    <row r="76" spans="19:21" x14ac:dyDescent="0.35">
      <c r="S76" s="1">
        <v>0.39999999999996999</v>
      </c>
      <c r="T76" s="1">
        <f t="shared" si="3"/>
        <v>0.36827014030332778</v>
      </c>
      <c r="U76" s="1" t="e">
        <f t="shared" si="2"/>
        <v>#N/A</v>
      </c>
    </row>
    <row r="77" spans="19:21" x14ac:dyDescent="0.35">
      <c r="S77" s="1">
        <v>0.49999999999997002</v>
      </c>
      <c r="T77" s="1">
        <f t="shared" si="3"/>
        <v>0.3520653267643048</v>
      </c>
      <c r="U77" s="1" t="e">
        <f t="shared" si="2"/>
        <v>#N/A</v>
      </c>
    </row>
    <row r="78" spans="19:21" x14ac:dyDescent="0.35">
      <c r="S78" s="1">
        <v>0.59999999999997</v>
      </c>
      <c r="T78" s="1">
        <f t="shared" si="3"/>
        <v>0.33322460289180567</v>
      </c>
      <c r="U78" s="1" t="e">
        <f t="shared" si="2"/>
        <v>#N/A</v>
      </c>
    </row>
    <row r="79" spans="19:21" x14ac:dyDescent="0.35">
      <c r="S79" s="1">
        <v>0.69999999999996998</v>
      </c>
      <c r="T79" s="1">
        <f t="shared" si="3"/>
        <v>0.31225393336676782</v>
      </c>
      <c r="U79" s="1" t="e">
        <f t="shared" si="2"/>
        <v>#N/A</v>
      </c>
    </row>
    <row r="80" spans="19:21" x14ac:dyDescent="0.35">
      <c r="S80" s="1">
        <v>0.79999999999996996</v>
      </c>
      <c r="T80" s="1">
        <f t="shared" si="3"/>
        <v>0.28969155276148972</v>
      </c>
      <c r="U80" s="1" t="e">
        <f t="shared" si="2"/>
        <v>#N/A</v>
      </c>
    </row>
    <row r="81" spans="19:27" x14ac:dyDescent="0.35">
      <c r="S81" s="1">
        <v>0.89999999999997005</v>
      </c>
      <c r="T81" s="1">
        <f t="shared" si="3"/>
        <v>0.26608524989876198</v>
      </c>
      <c r="U81" s="1" t="e">
        <f t="shared" si="2"/>
        <v>#N/A</v>
      </c>
    </row>
    <row r="82" spans="19:27" x14ac:dyDescent="0.35">
      <c r="S82" s="1">
        <v>0.99999999999997002</v>
      </c>
      <c r="T82" s="1">
        <f t="shared" si="3"/>
        <v>0.24197072451915064</v>
      </c>
      <c r="U82" s="1" t="e">
        <f t="shared" si="2"/>
        <v>#N/A</v>
      </c>
      <c r="V82" s="1">
        <f>S82</f>
        <v>0.99999999999997002</v>
      </c>
      <c r="W82" s="1">
        <f>1000000*(1-NORMSDIST(S82-1.5))</f>
        <v>691462.46127402363</v>
      </c>
      <c r="Y82" s="1">
        <f>$X$8</f>
        <v>2</v>
      </c>
      <c r="Z82" s="1">
        <f t="shared" ref="Z82:Z142" si="4">NORMDIST(Y82,0,1,FALSE)</f>
        <v>5.3990966513188063E-2</v>
      </c>
      <c r="AA82" s="1">
        <f>IF($D$14-1.5&gt;Y82,NA(),Z82)</f>
        <v>5.3990966513188063E-2</v>
      </c>
    </row>
    <row r="83" spans="19:27" x14ac:dyDescent="0.35">
      <c r="S83" s="1">
        <v>1.0999999999999699</v>
      </c>
      <c r="T83" s="1">
        <f t="shared" si="3"/>
        <v>0.21785217703255777</v>
      </c>
      <c r="U83" s="1" t="e">
        <f t="shared" si="2"/>
        <v>#N/A</v>
      </c>
      <c r="V83" s="1">
        <f>S83</f>
        <v>1.0999999999999699</v>
      </c>
      <c r="W83" s="1">
        <f t="shared" ref="W83:W142" si="5">1000000*(1-NORMSDIST(S83-1.5))</f>
        <v>655421.7416103353</v>
      </c>
      <c r="Y83" s="1">
        <f>Y82+(5.5-$Y$82)/60</f>
        <v>2.0583333333333331</v>
      </c>
      <c r="Z83" s="1">
        <f t="shared" si="4"/>
        <v>4.7963902187341048E-2</v>
      </c>
      <c r="AA83" s="1">
        <f t="shared" ref="AA83:AA92" si="6">IF($D$14-1.5&gt;Y83,NA(),Z83)</f>
        <v>4.7963902187341048E-2</v>
      </c>
    </row>
    <row r="84" spans="19:27" x14ac:dyDescent="0.35">
      <c r="S84" s="1">
        <v>1.19999999999997</v>
      </c>
      <c r="T84" s="1">
        <f t="shared" si="3"/>
        <v>0.19418605498321995</v>
      </c>
      <c r="U84" s="1" t="e">
        <f t="shared" si="2"/>
        <v>#N/A</v>
      </c>
      <c r="V84" s="1">
        <f>S84</f>
        <v>1.19999999999997</v>
      </c>
      <c r="W84" s="1">
        <f t="shared" si="5"/>
        <v>617911.42218896409</v>
      </c>
      <c r="Y84" s="1">
        <f t="shared" ref="Y84:Y142" si="7">Y83+(5.5-$Y$82)/60</f>
        <v>2.1166666666666663</v>
      </c>
      <c r="Z84" s="1">
        <f t="shared" si="4"/>
        <v>4.2464900192784975E-2</v>
      </c>
      <c r="AA84" s="1">
        <f t="shared" si="6"/>
        <v>4.2464900192784975E-2</v>
      </c>
    </row>
    <row r="85" spans="19:27" x14ac:dyDescent="0.35">
      <c r="S85" s="1">
        <v>1.2999999999999701</v>
      </c>
      <c r="T85" s="1">
        <f t="shared" si="3"/>
        <v>0.17136859204781404</v>
      </c>
      <c r="U85" s="1">
        <f t="shared" si="2"/>
        <v>0.17136859204781404</v>
      </c>
      <c r="V85" s="1">
        <f>S85</f>
        <v>1.2999999999999701</v>
      </c>
      <c r="W85" s="1">
        <f t="shared" si="5"/>
        <v>579259.70943911478</v>
      </c>
      <c r="Y85" s="1">
        <f t="shared" si="7"/>
        <v>2.1749999999999994</v>
      </c>
      <c r="Z85" s="1">
        <f t="shared" si="4"/>
        <v>3.7468637352233831E-2</v>
      </c>
      <c r="AA85" s="1">
        <f t="shared" si="6"/>
        <v>3.7468637352233831E-2</v>
      </c>
    </row>
    <row r="86" spans="19:27" x14ac:dyDescent="0.35">
      <c r="S86" s="1">
        <v>1.3999999999999699</v>
      </c>
      <c r="T86" s="1">
        <f t="shared" si="3"/>
        <v>0.14972746563575118</v>
      </c>
      <c r="U86" s="1">
        <f t="shared" si="2"/>
        <v>0.14972746563575118</v>
      </c>
      <c r="V86" s="1">
        <f>S86</f>
        <v>1.3999999999999699</v>
      </c>
      <c r="W86" s="1">
        <f t="shared" si="5"/>
        <v>539827.83727704082</v>
      </c>
      <c r="Y86" s="1">
        <f t="shared" si="7"/>
        <v>2.2333333333333325</v>
      </c>
      <c r="Z86" s="1">
        <f t="shared" si="4"/>
        <v>3.2947910902454344E-2</v>
      </c>
      <c r="AA86" s="1">
        <f t="shared" si="6"/>
        <v>3.2947910902454344E-2</v>
      </c>
    </row>
    <row r="87" spans="19:27" x14ac:dyDescent="0.35">
      <c r="S87" s="1">
        <v>1.49999999999997</v>
      </c>
      <c r="T87" s="1">
        <f t="shared" si="3"/>
        <v>0.12951759566589754</v>
      </c>
      <c r="U87" s="1">
        <f t="shared" si="2"/>
        <v>0.12951759566589754</v>
      </c>
      <c r="V87" s="1">
        <f t="shared" ref="V87:V141" si="8">S87</f>
        <v>1.49999999999997</v>
      </c>
      <c r="W87" s="1">
        <f t="shared" si="5"/>
        <v>500000.00000001199</v>
      </c>
      <c r="Y87" s="1">
        <f t="shared" si="7"/>
        <v>2.2916666666666656</v>
      </c>
      <c r="Z87" s="1">
        <f t="shared" si="4"/>
        <v>2.8874206565747448E-2</v>
      </c>
      <c r="AA87" s="1">
        <f t="shared" si="6"/>
        <v>2.8874206565747448E-2</v>
      </c>
    </row>
    <row r="88" spans="19:27" x14ac:dyDescent="0.35">
      <c r="S88" s="1">
        <v>1.5999999999999699</v>
      </c>
      <c r="T88" s="1">
        <f t="shared" si="3"/>
        <v>0.1109208346794609</v>
      </c>
      <c r="U88" s="1">
        <f t="shared" si="2"/>
        <v>0.1109208346794609</v>
      </c>
      <c r="V88" s="1">
        <f t="shared" si="8"/>
        <v>1.5999999999999699</v>
      </c>
      <c r="W88" s="1">
        <f t="shared" si="5"/>
        <v>460172.16272298287</v>
      </c>
      <c r="Y88" s="1">
        <f t="shared" si="7"/>
        <v>2.3499999999999988</v>
      </c>
      <c r="Z88" s="1">
        <f t="shared" si="4"/>
        <v>2.5218219915194472E-2</v>
      </c>
      <c r="AA88" s="1">
        <f t="shared" si="6"/>
        <v>2.5218219915194472E-2</v>
      </c>
    </row>
    <row r="89" spans="19:27" x14ac:dyDescent="0.35">
      <c r="S89" s="1">
        <v>1.69999999999997</v>
      </c>
      <c r="T89" s="1">
        <f t="shared" si="3"/>
        <v>9.4049077376891735E-2</v>
      </c>
      <c r="U89" s="1">
        <f t="shared" si="2"/>
        <v>9.4049077376891735E-2</v>
      </c>
      <c r="V89" s="1">
        <f t="shared" si="8"/>
        <v>1.69999999999997</v>
      </c>
      <c r="W89" s="1">
        <f t="shared" si="5"/>
        <v>420740.29056090867</v>
      </c>
      <c r="Y89" s="1">
        <f t="shared" si="7"/>
        <v>2.4083333333333319</v>
      </c>
      <c r="Z89" s="1">
        <f t="shared" si="4"/>
        <v>2.1950326706979086E-2</v>
      </c>
      <c r="AA89" s="1">
        <f t="shared" si="6"/>
        <v>2.1950326706979086E-2</v>
      </c>
    </row>
    <row r="90" spans="19:27" x14ac:dyDescent="0.35">
      <c r="S90" s="1">
        <v>1.7999999999999701</v>
      </c>
      <c r="T90" s="1">
        <f t="shared" si="3"/>
        <v>7.895015830089841E-2</v>
      </c>
      <c r="U90" s="1">
        <f t="shared" si="2"/>
        <v>7.895015830089841E-2</v>
      </c>
      <c r="V90" s="1">
        <f t="shared" si="8"/>
        <v>1.7999999999999701</v>
      </c>
      <c r="W90" s="1">
        <f t="shared" si="5"/>
        <v>382088.57781105879</v>
      </c>
      <c r="Y90" s="1">
        <f t="shared" si="7"/>
        <v>2.466666666666665</v>
      </c>
      <c r="Z90" s="1">
        <f t="shared" si="4"/>
        <v>1.9040999515650345E-2</v>
      </c>
      <c r="AA90" s="1">
        <f t="shared" si="6"/>
        <v>1.9040999515650345E-2</v>
      </c>
    </row>
    <row r="91" spans="19:27" x14ac:dyDescent="0.35">
      <c r="S91" s="1">
        <v>1.8999999999999699</v>
      </c>
      <c r="T91" s="1">
        <f t="shared" si="3"/>
        <v>6.5615814774680342E-2</v>
      </c>
      <c r="U91" s="1">
        <f t="shared" si="2"/>
        <v>6.5615814774680342E-2</v>
      </c>
      <c r="V91" s="1">
        <f t="shared" si="8"/>
        <v>1.8999999999999699</v>
      </c>
      <c r="W91" s="1">
        <f t="shared" si="5"/>
        <v>344578.25838968693</v>
      </c>
      <c r="Y91" s="1">
        <f t="shared" si="7"/>
        <v>2.5249999999999981</v>
      </c>
      <c r="Z91" s="1">
        <f t="shared" si="4"/>
        <v>1.6461169533247343E-2</v>
      </c>
      <c r="AA91" s="1">
        <f t="shared" si="6"/>
        <v>1.6461169533247343E-2</v>
      </c>
    </row>
    <row r="92" spans="19:27" x14ac:dyDescent="0.35">
      <c r="S92" s="1">
        <v>1.99999999999997</v>
      </c>
      <c r="T92" s="1">
        <f t="shared" si="3"/>
        <v>5.3990966513191289E-2</v>
      </c>
      <c r="U92" s="1">
        <f t="shared" si="2"/>
        <v>5.3990966513191289E-2</v>
      </c>
      <c r="V92" s="1">
        <f t="shared" si="8"/>
        <v>1.99999999999997</v>
      </c>
      <c r="W92" s="1">
        <f t="shared" si="5"/>
        <v>308537.53872599744</v>
      </c>
      <c r="Y92" s="1">
        <f t="shared" si="7"/>
        <v>2.5833333333333313</v>
      </c>
      <c r="Z92" s="1">
        <f t="shared" si="4"/>
        <v>1.4182533754437383E-2</v>
      </c>
      <c r="AA92" s="1">
        <f t="shared" si="6"/>
        <v>1.4182533754437383E-2</v>
      </c>
    </row>
    <row r="93" spans="19:27" x14ac:dyDescent="0.35">
      <c r="S93" s="1">
        <v>2.0999999999999699</v>
      </c>
      <c r="T93" s="1">
        <f t="shared" si="3"/>
        <v>4.3983595980429988E-2</v>
      </c>
      <c r="U93" s="1">
        <f t="shared" si="2"/>
        <v>4.3983595980429988E-2</v>
      </c>
      <c r="V93" s="1">
        <f t="shared" si="8"/>
        <v>2.0999999999999699</v>
      </c>
      <c r="W93" s="1">
        <f t="shared" si="5"/>
        <v>274253.11775008356</v>
      </c>
      <c r="Y93" s="1">
        <f t="shared" si="7"/>
        <v>2.6416666666666644</v>
      </c>
      <c r="Z93" s="1">
        <f t="shared" si="4"/>
        <v>1.2177808949408016E-2</v>
      </c>
      <c r="AA93" s="1">
        <f t="shared" ref="AA93:AA142" si="9">IF($D$14-1.5&gt;Y93,NA(),Z93)</f>
        <v>1.2177808949408016E-2</v>
      </c>
    </row>
    <row r="94" spans="19:27" x14ac:dyDescent="0.35">
      <c r="S94" s="1">
        <v>2.19999999999997</v>
      </c>
      <c r="T94" s="1">
        <f t="shared" si="3"/>
        <v>3.5474592846233791E-2</v>
      </c>
      <c r="U94" s="1">
        <f t="shared" si="2"/>
        <v>3.5474592846233791E-2</v>
      </c>
      <c r="V94" s="1">
        <f t="shared" si="8"/>
        <v>2.19999999999997</v>
      </c>
      <c r="W94" s="1">
        <f t="shared" si="5"/>
        <v>241963.65222308235</v>
      </c>
      <c r="Y94" s="1">
        <f t="shared" si="7"/>
        <v>2.6999999999999975</v>
      </c>
      <c r="Z94" s="1">
        <f t="shared" si="4"/>
        <v>1.0420934814422664E-2</v>
      </c>
      <c r="AA94" s="1">
        <f t="shared" si="9"/>
        <v>1.0420934814422664E-2</v>
      </c>
    </row>
    <row r="95" spans="19:27" x14ac:dyDescent="0.35">
      <c r="S95" s="1">
        <v>2.2999999999999701</v>
      </c>
      <c r="T95" s="1">
        <f t="shared" si="3"/>
        <v>2.8327037741603125E-2</v>
      </c>
      <c r="U95" s="1">
        <f t="shared" si="2"/>
        <v>2.8327037741603125E-2</v>
      </c>
      <c r="V95" s="1">
        <f t="shared" si="8"/>
        <v>2.2999999999999701</v>
      </c>
      <c r="W95" s="1">
        <f t="shared" si="5"/>
        <v>211855.3985834053</v>
      </c>
      <c r="Y95" s="1">
        <f t="shared" si="7"/>
        <v>2.7583333333333306</v>
      </c>
      <c r="Z95" s="1">
        <f t="shared" si="4"/>
        <v>8.8872294842521331E-3</v>
      </c>
      <c r="AA95" s="1">
        <f t="shared" si="9"/>
        <v>8.8872294842521331E-3</v>
      </c>
    </row>
    <row r="96" spans="19:27" x14ac:dyDescent="0.35">
      <c r="S96" s="1">
        <v>2.3999999999999702</v>
      </c>
      <c r="T96" s="1">
        <f t="shared" si="3"/>
        <v>2.2394530294844502E-2</v>
      </c>
      <c r="U96" s="1">
        <f t="shared" si="2"/>
        <v>2.2394530294844502E-2</v>
      </c>
      <c r="V96" s="1">
        <f t="shared" si="8"/>
        <v>2.3999999999999702</v>
      </c>
      <c r="W96" s="1">
        <f t="shared" si="5"/>
        <v>184060.12534676743</v>
      </c>
      <c r="Y96" s="1">
        <f t="shared" si="7"/>
        <v>2.8166666666666638</v>
      </c>
      <c r="Z96" s="1">
        <f t="shared" si="4"/>
        <v>7.553501195116938E-3</v>
      </c>
      <c r="AA96" s="1">
        <f t="shared" si="9"/>
        <v>7.553501195116938E-3</v>
      </c>
    </row>
    <row r="97" spans="19:27" x14ac:dyDescent="0.35">
      <c r="S97" s="1">
        <v>2.4999999999999698</v>
      </c>
      <c r="T97" s="1">
        <f t="shared" si="3"/>
        <v>1.7528300493569862E-2</v>
      </c>
      <c r="U97" s="1">
        <f t="shared" si="2"/>
        <v>1.7528300493569862E-2</v>
      </c>
      <c r="V97" s="1">
        <f t="shared" si="8"/>
        <v>2.4999999999999698</v>
      </c>
      <c r="W97" s="1">
        <f t="shared" si="5"/>
        <v>158655.25393146428</v>
      </c>
      <c r="Y97" s="1">
        <f t="shared" si="7"/>
        <v>2.8749999999999969</v>
      </c>
      <c r="Z97" s="1">
        <f t="shared" si="4"/>
        <v>6.3981203107236137E-3</v>
      </c>
      <c r="AA97" s="1">
        <f t="shared" si="9"/>
        <v>6.3981203107236137E-3</v>
      </c>
    </row>
    <row r="98" spans="19:27" x14ac:dyDescent="0.35">
      <c r="S98" s="1">
        <v>2.5999999999999699</v>
      </c>
      <c r="T98" s="1">
        <f t="shared" si="3"/>
        <v>1.3582969233686681E-2</v>
      </c>
      <c r="U98" s="1">
        <f t="shared" si="2"/>
        <v>1.3582969233686681E-2</v>
      </c>
      <c r="V98" s="1">
        <f t="shared" si="8"/>
        <v>2.5999999999999699</v>
      </c>
      <c r="W98" s="1">
        <f t="shared" si="5"/>
        <v>135666.0609463891</v>
      </c>
      <c r="Y98" s="1">
        <f t="shared" si="7"/>
        <v>2.93333333333333</v>
      </c>
      <c r="Z98" s="1">
        <f t="shared" si="4"/>
        <v>5.4010561811944288E-3</v>
      </c>
      <c r="AA98" s="1">
        <f t="shared" si="9"/>
        <v>5.4010561811944288E-3</v>
      </c>
    </row>
    <row r="99" spans="19:27" x14ac:dyDescent="0.35">
      <c r="S99" s="1">
        <v>2.69999999999997</v>
      </c>
      <c r="T99" s="1">
        <f t="shared" si="3"/>
        <v>1.0420934814423442E-2</v>
      </c>
      <c r="U99" s="1">
        <f t="shared" si="2"/>
        <v>1.0420934814423442E-2</v>
      </c>
      <c r="V99" s="1">
        <f t="shared" si="8"/>
        <v>2.69999999999997</v>
      </c>
      <c r="W99" s="1">
        <f t="shared" si="5"/>
        <v>115069.6702217141</v>
      </c>
      <c r="Y99" s="1">
        <f t="shared" si="7"/>
        <v>2.9916666666666631</v>
      </c>
      <c r="Z99" s="1">
        <f t="shared" si="4"/>
        <v>4.5438834121635163E-3</v>
      </c>
      <c r="AA99" s="1">
        <f t="shared" si="9"/>
        <v>4.5438834121635163E-3</v>
      </c>
    </row>
    <row r="100" spans="19:27" x14ac:dyDescent="0.35">
      <c r="S100" s="1">
        <v>2.7999999999999701</v>
      </c>
      <c r="T100" s="1">
        <f t="shared" si="3"/>
        <v>7.9154515829806277E-3</v>
      </c>
      <c r="U100" s="1">
        <f t="shared" si="2"/>
        <v>7.9154515829806277E-3</v>
      </c>
      <c r="V100" s="1">
        <f t="shared" si="8"/>
        <v>2.7999999999999701</v>
      </c>
      <c r="W100" s="1">
        <f t="shared" si="5"/>
        <v>96800.484585615413</v>
      </c>
      <c r="Y100" s="1">
        <f t="shared" si="7"/>
        <v>3.0499999999999963</v>
      </c>
      <c r="Z100" s="1">
        <f t="shared" si="4"/>
        <v>3.8097620982218507E-3</v>
      </c>
      <c r="AA100" s="1">
        <f t="shared" si="9"/>
        <v>3.8097620982218507E-3</v>
      </c>
    </row>
    <row r="101" spans="19:27" x14ac:dyDescent="0.35">
      <c r="S101" s="1">
        <v>2.8999999999999599</v>
      </c>
      <c r="T101" s="1">
        <f t="shared" si="3"/>
        <v>5.9525324197765468E-3</v>
      </c>
      <c r="U101" s="1">
        <f t="shared" si="2"/>
        <v>5.9525324197765468E-3</v>
      </c>
      <c r="V101" s="1">
        <f t="shared" si="8"/>
        <v>2.8999999999999599</v>
      </c>
      <c r="W101" s="1">
        <f t="shared" si="5"/>
        <v>80756.659233777056</v>
      </c>
      <c r="Y101" s="1">
        <f t="shared" si="7"/>
        <v>3.1083333333333294</v>
      </c>
      <c r="Z101" s="1">
        <f t="shared" si="4"/>
        <v>3.1833964416239048E-3</v>
      </c>
      <c r="AA101" s="1">
        <f t="shared" si="9"/>
        <v>3.1833964416239048E-3</v>
      </c>
    </row>
    <row r="102" spans="19:27" x14ac:dyDescent="0.35">
      <c r="S102" s="1">
        <v>2.99999999999996</v>
      </c>
      <c r="T102" s="1">
        <f t="shared" si="3"/>
        <v>4.4318484119385384E-3</v>
      </c>
      <c r="U102" s="1">
        <f t="shared" si="2"/>
        <v>4.4318484119385384E-3</v>
      </c>
      <c r="V102" s="1">
        <f t="shared" si="8"/>
        <v>2.99999999999996</v>
      </c>
      <c r="W102" s="1">
        <f t="shared" si="5"/>
        <v>66807.201268863195</v>
      </c>
      <c r="Y102" s="1">
        <f t="shared" si="7"/>
        <v>3.1666666666666625</v>
      </c>
      <c r="Z102" s="1">
        <f t="shared" si="4"/>
        <v>2.6509759544301385E-3</v>
      </c>
      <c r="AA102" s="1">
        <f t="shared" si="9"/>
        <v>2.6509759544301385E-3</v>
      </c>
    </row>
    <row r="103" spans="19:27" x14ac:dyDescent="0.35">
      <c r="S103" s="1">
        <v>3.1</v>
      </c>
      <c r="T103" s="1">
        <f t="shared" si="3"/>
        <v>3.2668190561999182E-3</v>
      </c>
      <c r="U103" s="1">
        <f t="shared" si="2"/>
        <v>3.2668190561999182E-3</v>
      </c>
      <c r="V103" s="1">
        <f t="shared" si="8"/>
        <v>3.1</v>
      </c>
      <c r="W103" s="1">
        <f t="shared" si="5"/>
        <v>54799.291699557994</v>
      </c>
      <c r="Y103" s="1">
        <f t="shared" si="7"/>
        <v>3.2249999999999956</v>
      </c>
      <c r="Z103" s="1">
        <f t="shared" si="4"/>
        <v>2.2001031503271627E-3</v>
      </c>
      <c r="AA103" s="1">
        <f t="shared" si="9"/>
        <v>2.2001031503271627E-3</v>
      </c>
    </row>
    <row r="104" spans="19:27" x14ac:dyDescent="0.35">
      <c r="S104" s="1">
        <v>3.2</v>
      </c>
      <c r="T104" s="1">
        <f t="shared" si="3"/>
        <v>2.3840882014648404E-3</v>
      </c>
      <c r="U104" s="1">
        <f t="shared" si="2"/>
        <v>2.3840882014648404E-3</v>
      </c>
      <c r="V104" s="1">
        <f t="shared" si="8"/>
        <v>3.2</v>
      </c>
      <c r="W104" s="1">
        <f t="shared" si="5"/>
        <v>44565.462758543006</v>
      </c>
      <c r="Y104" s="1">
        <f t="shared" si="7"/>
        <v>3.2833333333333288</v>
      </c>
      <c r="Z104" s="1">
        <f t="shared" si="4"/>
        <v>1.8197112904574462E-3</v>
      </c>
      <c r="AA104" s="1">
        <f t="shared" si="9"/>
        <v>1.8197112904574462E-3</v>
      </c>
    </row>
    <row r="105" spans="19:27" x14ac:dyDescent="0.35">
      <c r="S105" s="1">
        <v>3.3</v>
      </c>
      <c r="T105" s="1">
        <f t="shared" si="3"/>
        <v>1.7225689390536812E-3</v>
      </c>
      <c r="U105" s="1">
        <f t="shared" si="2"/>
        <v>1.7225689390536812E-3</v>
      </c>
      <c r="V105" s="1">
        <f t="shared" si="8"/>
        <v>3.3</v>
      </c>
      <c r="W105" s="1">
        <f t="shared" si="5"/>
        <v>35930.319112925768</v>
      </c>
      <c r="Y105" s="1">
        <f t="shared" si="7"/>
        <v>3.3416666666666619</v>
      </c>
      <c r="Z105" s="1">
        <f t="shared" si="4"/>
        <v>1.4999753733727994E-3</v>
      </c>
      <c r="AA105" s="1">
        <f t="shared" si="9"/>
        <v>1.4999753733727994E-3</v>
      </c>
    </row>
    <row r="106" spans="19:27" x14ac:dyDescent="0.35">
      <c r="S106" s="1">
        <v>3.4</v>
      </c>
      <c r="T106" s="1">
        <f t="shared" si="3"/>
        <v>1.2322191684730199E-3</v>
      </c>
      <c r="U106" s="1">
        <f t="shared" si="2"/>
        <v>1.2322191684730199E-3</v>
      </c>
      <c r="V106" s="1">
        <f t="shared" si="8"/>
        <v>3.4</v>
      </c>
      <c r="W106" s="1">
        <f t="shared" si="5"/>
        <v>28716.559816001853</v>
      </c>
      <c r="Y106" s="1">
        <f t="shared" si="7"/>
        <v>3.399999999999995</v>
      </c>
      <c r="Z106" s="1">
        <f t="shared" si="4"/>
        <v>1.2322191684730397E-3</v>
      </c>
      <c r="AA106" s="1">
        <f t="shared" si="9"/>
        <v>1.2322191684730397E-3</v>
      </c>
    </row>
    <row r="107" spans="19:27" x14ac:dyDescent="0.35">
      <c r="S107" s="1">
        <v>3.5</v>
      </c>
      <c r="T107" s="1">
        <f t="shared" si="3"/>
        <v>8.7268269504576015E-4</v>
      </c>
      <c r="U107" s="1">
        <f t="shared" si="2"/>
        <v>8.7268269504576015E-4</v>
      </c>
      <c r="V107" s="1">
        <f t="shared" si="8"/>
        <v>3.5</v>
      </c>
      <c r="W107" s="1">
        <f t="shared" si="5"/>
        <v>22750.131948179209</v>
      </c>
      <c r="Y107" s="1">
        <f t="shared" si="7"/>
        <v>3.4583333333333282</v>
      </c>
      <c r="Z107" s="1">
        <f t="shared" si="4"/>
        <v>1.0088206986564356E-3</v>
      </c>
      <c r="AA107" s="1">
        <f t="shared" si="9"/>
        <v>1.0088206986564356E-3</v>
      </c>
    </row>
    <row r="108" spans="19:27" x14ac:dyDescent="0.35">
      <c r="S108" s="1">
        <v>3.6</v>
      </c>
      <c r="T108" s="1">
        <f t="shared" si="3"/>
        <v>6.119019301137719E-4</v>
      </c>
      <c r="U108" s="1">
        <f t="shared" si="2"/>
        <v>6.119019301137719E-4</v>
      </c>
      <c r="V108" s="1">
        <f t="shared" si="8"/>
        <v>3.6</v>
      </c>
      <c r="W108" s="1">
        <f t="shared" si="5"/>
        <v>17864.420562816562</v>
      </c>
      <c r="Y108" s="1">
        <f t="shared" si="7"/>
        <v>3.5166666666666613</v>
      </c>
      <c r="Z108" s="1">
        <f t="shared" si="4"/>
        <v>8.2311819281720129E-4</v>
      </c>
      <c r="AA108" s="1">
        <f t="shared" si="9"/>
        <v>8.2311819281720129E-4</v>
      </c>
    </row>
    <row r="109" spans="19:27" x14ac:dyDescent="0.35">
      <c r="S109" s="1">
        <v>3.7</v>
      </c>
      <c r="T109" s="1">
        <f t="shared" si="3"/>
        <v>4.2478027055075143E-4</v>
      </c>
      <c r="U109" s="1">
        <f t="shared" si="2"/>
        <v>4.2478027055075143E-4</v>
      </c>
      <c r="V109" s="1">
        <f t="shared" si="8"/>
        <v>3.7</v>
      </c>
      <c r="W109" s="1">
        <f t="shared" si="5"/>
        <v>13903.44751349859</v>
      </c>
      <c r="Y109" s="1">
        <f t="shared" si="7"/>
        <v>3.5749999999999944</v>
      </c>
      <c r="Z109" s="1">
        <f t="shared" si="4"/>
        <v>6.693181614696712E-4</v>
      </c>
      <c r="AA109" s="1">
        <f t="shared" si="9"/>
        <v>6.693181614696712E-4</v>
      </c>
    </row>
    <row r="110" spans="19:27" x14ac:dyDescent="0.35">
      <c r="S110" s="1">
        <v>3.8</v>
      </c>
      <c r="T110" s="1">
        <f t="shared" si="3"/>
        <v>2.9194692579146027E-4</v>
      </c>
      <c r="U110" s="1">
        <f t="shared" si="2"/>
        <v>2.9194692579146027E-4</v>
      </c>
      <c r="V110" s="1">
        <f t="shared" si="8"/>
        <v>3.8</v>
      </c>
      <c r="W110" s="1">
        <f t="shared" si="5"/>
        <v>10724.110021675837</v>
      </c>
      <c r="Y110" s="1">
        <f t="shared" si="7"/>
        <v>3.6333333333333275</v>
      </c>
      <c r="Z110" s="1">
        <f t="shared" si="4"/>
        <v>5.4240690619420924E-4</v>
      </c>
      <c r="AA110" s="1">
        <f t="shared" si="9"/>
        <v>5.4240690619420924E-4</v>
      </c>
    </row>
    <row r="111" spans="19:27" x14ac:dyDescent="0.35">
      <c r="S111" s="1">
        <v>3.9</v>
      </c>
      <c r="T111" s="1">
        <f t="shared" si="3"/>
        <v>1.9865547139277272E-4</v>
      </c>
      <c r="U111" s="1">
        <f t="shared" si="2"/>
        <v>1.9865547139277272E-4</v>
      </c>
      <c r="V111" s="1">
        <f t="shared" si="8"/>
        <v>3.9</v>
      </c>
      <c r="W111" s="1">
        <f t="shared" si="5"/>
        <v>8197.5359245961554</v>
      </c>
      <c r="Y111" s="1">
        <f t="shared" si="7"/>
        <v>3.6916666666666607</v>
      </c>
      <c r="Z111" s="1">
        <f t="shared" si="4"/>
        <v>4.3806646080827048E-4</v>
      </c>
      <c r="AA111" s="1">
        <f t="shared" si="9"/>
        <v>4.3806646080827048E-4</v>
      </c>
    </row>
    <row r="112" spans="19:27" x14ac:dyDescent="0.35">
      <c r="S112" s="1">
        <v>4</v>
      </c>
      <c r="T112" s="1">
        <f t="shared" si="3"/>
        <v>1.3383022576488537E-4</v>
      </c>
      <c r="U112" s="1">
        <f t="shared" si="2"/>
        <v>1.3383022576488537E-4</v>
      </c>
      <c r="V112" s="1">
        <f t="shared" si="8"/>
        <v>4</v>
      </c>
      <c r="W112" s="1">
        <f t="shared" si="5"/>
        <v>6209.6653257761591</v>
      </c>
      <c r="Y112" s="1">
        <f t="shared" si="7"/>
        <v>3.7499999999999938</v>
      </c>
      <c r="Z112" s="1">
        <f t="shared" si="4"/>
        <v>3.5259568236745354E-4</v>
      </c>
      <c r="AA112" s="1">
        <f t="shared" si="9"/>
        <v>3.5259568236745354E-4</v>
      </c>
    </row>
    <row r="113" spans="19:27" x14ac:dyDescent="0.35">
      <c r="S113" s="1">
        <v>4.0999999999999996</v>
      </c>
      <c r="T113" s="1">
        <f t="shared" si="3"/>
        <v>8.9261657177132928E-5</v>
      </c>
      <c r="U113" s="1">
        <f t="shared" si="2"/>
        <v>8.9261657177132928E-5</v>
      </c>
      <c r="V113" s="1">
        <f t="shared" si="8"/>
        <v>4.0999999999999996</v>
      </c>
      <c r="W113" s="1">
        <f t="shared" si="5"/>
        <v>4661.1880237187315</v>
      </c>
      <c r="Y113" s="1">
        <f t="shared" si="7"/>
        <v>3.8083333333333269</v>
      </c>
      <c r="Z113" s="1">
        <f t="shared" si="4"/>
        <v>2.8283696489834223E-4</v>
      </c>
      <c r="AA113" s="1">
        <f t="shared" si="9"/>
        <v>2.8283696489834223E-4</v>
      </c>
    </row>
    <row r="114" spans="19:27" x14ac:dyDescent="0.35">
      <c r="S114" s="1">
        <v>4.2</v>
      </c>
      <c r="T114" s="1">
        <f t="shared" si="3"/>
        <v>5.8943067756539855E-5</v>
      </c>
      <c r="U114" s="1">
        <f t="shared" si="2"/>
        <v>5.8943067756539855E-5</v>
      </c>
      <c r="V114" s="1">
        <f t="shared" si="8"/>
        <v>4.2</v>
      </c>
      <c r="W114" s="1">
        <f t="shared" si="5"/>
        <v>3466.9738030406183</v>
      </c>
      <c r="Y114" s="1">
        <f t="shared" si="7"/>
        <v>3.86666666666666</v>
      </c>
      <c r="Z114" s="1">
        <f t="shared" si="4"/>
        <v>2.2610883840369053E-4</v>
      </c>
      <c r="AA114" s="1">
        <f t="shared" si="9"/>
        <v>2.2610883840369053E-4</v>
      </c>
    </row>
    <row r="115" spans="19:27" x14ac:dyDescent="0.35">
      <c r="S115" s="1">
        <v>4.3</v>
      </c>
      <c r="T115" s="1">
        <f t="shared" si="3"/>
        <v>3.8535196742087129E-5</v>
      </c>
      <c r="U115" s="1">
        <f t="shared" si="2"/>
        <v>3.8535196742087129E-5</v>
      </c>
      <c r="V115" s="1">
        <f t="shared" si="8"/>
        <v>4.3</v>
      </c>
      <c r="W115" s="1">
        <f t="shared" si="5"/>
        <v>2555.1303304279795</v>
      </c>
      <c r="Y115" s="1">
        <f t="shared" si="7"/>
        <v>3.9249999999999932</v>
      </c>
      <c r="Z115" s="1">
        <f t="shared" si="4"/>
        <v>1.8014453929769358E-4</v>
      </c>
      <c r="AA115" s="1">
        <f t="shared" si="9"/>
        <v>1.8014453929769358E-4</v>
      </c>
    </row>
    <row r="116" spans="19:27" x14ac:dyDescent="0.35">
      <c r="S116" s="1">
        <v>4.4000000000000004</v>
      </c>
      <c r="T116" s="1">
        <f t="shared" si="3"/>
        <v>2.4942471290053535E-5</v>
      </c>
      <c r="U116" s="1">
        <f t="shared" si="2"/>
        <v>2.4942471290053535E-5</v>
      </c>
      <c r="V116" s="1">
        <f t="shared" si="8"/>
        <v>4.4000000000000004</v>
      </c>
      <c r="W116" s="1">
        <f t="shared" si="5"/>
        <v>1865.8133003840449</v>
      </c>
      <c r="Y116" s="1">
        <f t="shared" si="7"/>
        <v>3.9833333333333263</v>
      </c>
      <c r="Z116" s="1">
        <f t="shared" si="4"/>
        <v>1.4303649429165018E-4</v>
      </c>
      <c r="AA116" s="1">
        <f t="shared" si="9"/>
        <v>1.4303649429165018E-4</v>
      </c>
    </row>
    <row r="117" spans="19:27" x14ac:dyDescent="0.35">
      <c r="S117" s="1">
        <v>4.5</v>
      </c>
      <c r="T117" s="1">
        <f t="shared" si="3"/>
        <v>1.5983741106905475E-5</v>
      </c>
      <c r="U117" s="1">
        <f t="shared" si="2"/>
        <v>1.5983741106905475E-5</v>
      </c>
      <c r="V117" s="1">
        <f t="shared" si="8"/>
        <v>4.5</v>
      </c>
      <c r="W117" s="1">
        <f t="shared" si="5"/>
        <v>1349.8980316301036</v>
      </c>
      <c r="Y117" s="1">
        <f t="shared" si="7"/>
        <v>4.0416666666666599</v>
      </c>
      <c r="Z117" s="1">
        <f t="shared" si="4"/>
        <v>1.1318654548181389E-4</v>
      </c>
      <c r="AA117" s="1">
        <f t="shared" si="9"/>
        <v>1.1318654548181389E-4</v>
      </c>
    </row>
    <row r="118" spans="19:27" x14ac:dyDescent="0.35">
      <c r="S118" s="1">
        <v>4.5999999999999996</v>
      </c>
      <c r="T118" s="1">
        <f t="shared" si="3"/>
        <v>1.0140852065486758E-5</v>
      </c>
      <c r="U118" s="1">
        <f t="shared" si="2"/>
        <v>1.0140852065486758E-5</v>
      </c>
      <c r="V118" s="1">
        <f t="shared" si="8"/>
        <v>4.5999999999999996</v>
      </c>
      <c r="W118" s="1">
        <f t="shared" si="5"/>
        <v>967.60321321831543</v>
      </c>
      <c r="Y118" s="1">
        <f t="shared" si="7"/>
        <v>4.0999999999999934</v>
      </c>
      <c r="Z118" s="1">
        <f t="shared" si="4"/>
        <v>8.9261657177135299E-5</v>
      </c>
      <c r="AA118" s="1">
        <f t="shared" si="9"/>
        <v>8.9261657177135299E-5</v>
      </c>
    </row>
    <row r="119" spans="19:27" x14ac:dyDescent="0.35">
      <c r="S119" s="1">
        <v>4.7</v>
      </c>
      <c r="T119" s="1">
        <f t="shared" si="3"/>
        <v>6.3698251788670899E-6</v>
      </c>
      <c r="U119" s="1">
        <f t="shared" si="2"/>
        <v>6.3698251788670899E-6</v>
      </c>
      <c r="V119" s="1">
        <f t="shared" si="8"/>
        <v>4.7</v>
      </c>
      <c r="W119" s="1">
        <f t="shared" si="5"/>
        <v>687.13793791586045</v>
      </c>
      <c r="Y119" s="1">
        <f t="shared" si="7"/>
        <v>4.158333333333327</v>
      </c>
      <c r="Z119" s="1">
        <f t="shared" si="4"/>
        <v>7.0154781773257776E-5</v>
      </c>
      <c r="AA119" s="1">
        <f t="shared" si="9"/>
        <v>7.0154781773257776E-5</v>
      </c>
    </row>
    <row r="120" spans="19:27" x14ac:dyDescent="0.35">
      <c r="S120" s="1">
        <v>4.8</v>
      </c>
      <c r="T120" s="1">
        <f t="shared" si="3"/>
        <v>3.9612990910320753E-6</v>
      </c>
      <c r="U120" s="1">
        <f t="shared" si="2"/>
        <v>3.9612990910320753E-6</v>
      </c>
      <c r="V120" s="1">
        <f t="shared" si="8"/>
        <v>4.8</v>
      </c>
      <c r="W120" s="1">
        <f t="shared" si="5"/>
        <v>483.42414238378149</v>
      </c>
      <c r="Y120" s="1">
        <f t="shared" si="7"/>
        <v>4.2166666666666606</v>
      </c>
      <c r="Z120" s="1">
        <f t="shared" si="4"/>
        <v>5.495051955586607E-5</v>
      </c>
      <c r="AA120" s="1">
        <f t="shared" si="9"/>
        <v>5.495051955586607E-5</v>
      </c>
    </row>
    <row r="121" spans="19:27" x14ac:dyDescent="0.35">
      <c r="S121" s="1">
        <v>4.9000000000000004</v>
      </c>
      <c r="T121" s="1">
        <f t="shared" si="3"/>
        <v>2.4389607458933522E-6</v>
      </c>
      <c r="U121" s="1">
        <f t="shared" si="2"/>
        <v>2.4389607458933522E-6</v>
      </c>
      <c r="V121" s="1">
        <f t="shared" si="8"/>
        <v>4.9000000000000004</v>
      </c>
      <c r="W121" s="1">
        <f t="shared" si="5"/>
        <v>336.92926567685521</v>
      </c>
      <c r="Y121" s="1">
        <f t="shared" si="7"/>
        <v>4.2749999999999941</v>
      </c>
      <c r="Z121" s="1">
        <f t="shared" si="4"/>
        <v>4.2895182550128349E-5</v>
      </c>
      <c r="AA121" s="1">
        <f t="shared" si="9"/>
        <v>4.2895182550128349E-5</v>
      </c>
    </row>
    <row r="122" spans="19:27" x14ac:dyDescent="0.35">
      <c r="S122" s="1">
        <v>5</v>
      </c>
      <c r="T122" s="1">
        <f t="shared" si="3"/>
        <v>1.4867195147342977E-6</v>
      </c>
      <c r="U122" s="1">
        <f t="shared" si="2"/>
        <v>1.4867195147342977E-6</v>
      </c>
      <c r="V122" s="1">
        <f t="shared" si="8"/>
        <v>5</v>
      </c>
      <c r="W122" s="1">
        <f t="shared" si="5"/>
        <v>232.62907903554009</v>
      </c>
      <c r="Y122" s="1">
        <f t="shared" si="7"/>
        <v>4.3333333333333277</v>
      </c>
      <c r="Z122" s="1">
        <f t="shared" si="4"/>
        <v>3.3370862395639195E-5</v>
      </c>
      <c r="AA122" s="1">
        <f t="shared" si="9"/>
        <v>3.3370862395639195E-5</v>
      </c>
    </row>
    <row r="123" spans="19:27" x14ac:dyDescent="0.35">
      <c r="S123" s="1">
        <v>5.0999999999999996</v>
      </c>
      <c r="T123" s="1">
        <f t="shared" si="3"/>
        <v>8.9724351623833374E-7</v>
      </c>
      <c r="U123" s="1">
        <f t="shared" ref="U123:U142" si="10">IF($D$14-1.5&gt;S123,NA(),T123)</f>
        <v>8.9724351623833374E-7</v>
      </c>
      <c r="V123" s="1">
        <f t="shared" si="8"/>
        <v>5.0999999999999996</v>
      </c>
      <c r="W123" s="1">
        <f t="shared" si="5"/>
        <v>159.10859015755284</v>
      </c>
      <c r="Y123" s="1">
        <f t="shared" si="7"/>
        <v>4.3916666666666613</v>
      </c>
      <c r="Z123" s="1">
        <f t="shared" si="4"/>
        <v>2.5873103887856269E-5</v>
      </c>
      <c r="AA123" s="1">
        <f t="shared" si="9"/>
        <v>2.5873103887856269E-5</v>
      </c>
    </row>
    <row r="124" spans="19:27" x14ac:dyDescent="0.35">
      <c r="S124" s="1">
        <v>5.2</v>
      </c>
      <c r="T124" s="1">
        <f t="shared" si="3"/>
        <v>5.3610353446976145E-7</v>
      </c>
      <c r="U124" s="1">
        <f t="shared" si="10"/>
        <v>5.3610353446976145E-7</v>
      </c>
      <c r="V124" s="1">
        <f t="shared" si="8"/>
        <v>5.2</v>
      </c>
      <c r="W124" s="1">
        <f t="shared" si="5"/>
        <v>107.79973347740946</v>
      </c>
      <c r="Y124" s="1">
        <f t="shared" si="7"/>
        <v>4.4499999999999948</v>
      </c>
      <c r="Z124" s="1">
        <f t="shared" si="4"/>
        <v>1.9991796706923252E-5</v>
      </c>
      <c r="AA124" s="1">
        <f t="shared" si="9"/>
        <v>1.9991796706923252E-5</v>
      </c>
    </row>
    <row r="125" spans="19:27" x14ac:dyDescent="0.35">
      <c r="S125" s="1">
        <v>5.3</v>
      </c>
      <c r="T125" s="1">
        <f t="shared" si="3"/>
        <v>3.1713492167159759E-7</v>
      </c>
      <c r="U125" s="1">
        <f t="shared" si="10"/>
        <v>3.1713492167159759E-7</v>
      </c>
      <c r="V125" s="1">
        <f t="shared" si="8"/>
        <v>5.3</v>
      </c>
      <c r="W125" s="1">
        <f t="shared" si="5"/>
        <v>72.348043925085648</v>
      </c>
      <c r="Y125" s="1">
        <f t="shared" si="7"/>
        <v>4.5083333333333284</v>
      </c>
      <c r="Z125" s="1">
        <f t="shared" si="4"/>
        <v>1.5394915653503708E-5</v>
      </c>
      <c r="AA125" s="1">
        <f t="shared" si="9"/>
        <v>1.5394915653503708E-5</v>
      </c>
    </row>
    <row r="126" spans="19:27" x14ac:dyDescent="0.35">
      <c r="S126" s="1">
        <v>5.4</v>
      </c>
      <c r="T126" s="1">
        <f t="shared" si="3"/>
        <v>1.8573618445552897E-7</v>
      </c>
      <c r="U126" s="1">
        <f t="shared" si="10"/>
        <v>1.8573618445552897E-7</v>
      </c>
      <c r="V126" s="1">
        <f t="shared" si="8"/>
        <v>5.4</v>
      </c>
      <c r="W126" s="1">
        <f t="shared" si="5"/>
        <v>48.096344017589665</v>
      </c>
      <c r="Y126" s="1">
        <f t="shared" si="7"/>
        <v>4.566666666666662</v>
      </c>
      <c r="Z126" s="1">
        <f t="shared" si="4"/>
        <v>1.1814762425169731E-5</v>
      </c>
      <c r="AA126" s="1">
        <f t="shared" si="9"/>
        <v>1.1814762425169731E-5</v>
      </c>
    </row>
    <row r="127" spans="19:27" x14ac:dyDescent="0.35">
      <c r="S127" s="1">
        <v>5.5</v>
      </c>
      <c r="T127" s="1">
        <f t="shared" si="3"/>
        <v>1.0769760042543276E-7</v>
      </c>
      <c r="U127" s="1">
        <f t="shared" si="10"/>
        <v>1.0769760042543276E-7</v>
      </c>
      <c r="V127" s="1">
        <f t="shared" si="8"/>
        <v>5.5</v>
      </c>
      <c r="W127" s="1">
        <f t="shared" si="5"/>
        <v>31.671241833119979</v>
      </c>
      <c r="Y127" s="1">
        <f t="shared" si="7"/>
        <v>4.6249999999999956</v>
      </c>
      <c r="Z127" s="1">
        <f t="shared" si="4"/>
        <v>9.0363878890515648E-6</v>
      </c>
      <c r="AA127" s="1">
        <f t="shared" si="9"/>
        <v>9.0363878890515648E-6</v>
      </c>
    </row>
    <row r="128" spans="19:27" x14ac:dyDescent="0.35">
      <c r="S128" s="1">
        <v>5.6</v>
      </c>
      <c r="T128" s="1">
        <f t="shared" si="3"/>
        <v>6.1826205001658573E-8</v>
      </c>
      <c r="U128" s="1">
        <f t="shared" si="10"/>
        <v>6.1826205001658573E-8</v>
      </c>
      <c r="V128" s="1">
        <f t="shared" si="8"/>
        <v>5.6</v>
      </c>
      <c r="W128" s="1">
        <f t="shared" si="5"/>
        <v>20.657506912491463</v>
      </c>
      <c r="Y128" s="1">
        <f t="shared" si="7"/>
        <v>4.6833333333333291</v>
      </c>
      <c r="Z128" s="1">
        <f t="shared" si="4"/>
        <v>6.8879015166216948E-6</v>
      </c>
      <c r="AA128" s="1">
        <f t="shared" si="9"/>
        <v>6.8879015166216948E-6</v>
      </c>
    </row>
    <row r="129" spans="19:27" x14ac:dyDescent="0.35">
      <c r="S129" s="1">
        <v>5.7</v>
      </c>
      <c r="T129" s="1">
        <f t="shared" si="3"/>
        <v>3.513955094820434E-8</v>
      </c>
      <c r="U129" s="1">
        <f t="shared" si="10"/>
        <v>3.513955094820434E-8</v>
      </c>
      <c r="V129" s="1">
        <f t="shared" si="8"/>
        <v>5.7</v>
      </c>
      <c r="W129" s="1">
        <f t="shared" si="5"/>
        <v>13.345749015902797</v>
      </c>
      <c r="Y129" s="1">
        <f t="shared" si="7"/>
        <v>4.7416666666666627</v>
      </c>
      <c r="Z129" s="1">
        <f t="shared" si="4"/>
        <v>5.2324029931366529E-6</v>
      </c>
      <c r="AA129" s="1">
        <f t="shared" si="9"/>
        <v>5.2324029931366529E-6</v>
      </c>
    </row>
    <row r="130" spans="19:27" x14ac:dyDescent="0.35">
      <c r="S130" s="1">
        <v>5.8</v>
      </c>
      <c r="T130" s="1">
        <f t="shared" si="3"/>
        <v>1.9773196406244672E-8</v>
      </c>
      <c r="U130" s="1">
        <f t="shared" si="10"/>
        <v>1.9773196406244672E-8</v>
      </c>
      <c r="V130" s="1">
        <f t="shared" si="8"/>
        <v>5.8</v>
      </c>
      <c r="W130" s="1">
        <f t="shared" si="5"/>
        <v>8.5399054710055822</v>
      </c>
      <c r="Y130" s="1">
        <f t="shared" si="7"/>
        <v>4.7999999999999963</v>
      </c>
      <c r="Z130" s="1">
        <f t="shared" si="4"/>
        <v>3.9612990910321456E-6</v>
      </c>
      <c r="AA130" s="1">
        <f t="shared" si="9"/>
        <v>3.9612990910321456E-6</v>
      </c>
    </row>
    <row r="131" spans="19:27" x14ac:dyDescent="0.35">
      <c r="S131" s="1">
        <v>5.9</v>
      </c>
      <c r="T131" s="1">
        <f t="shared" ref="T131:T142" si="11">NORMDIST(S131,0,1,FALSE)</f>
        <v>1.1015763624682308E-8</v>
      </c>
      <c r="U131" s="1">
        <f t="shared" si="10"/>
        <v>1.1015763624682308E-8</v>
      </c>
      <c r="V131" s="1">
        <f t="shared" si="8"/>
        <v>5.9</v>
      </c>
      <c r="W131" s="1">
        <f t="shared" si="5"/>
        <v>5.4125439077346016</v>
      </c>
      <c r="Y131" s="1">
        <f t="shared" si="7"/>
        <v>4.8583333333333298</v>
      </c>
      <c r="Z131" s="1">
        <f t="shared" si="4"/>
        <v>2.9887960153893176E-6</v>
      </c>
      <c r="AA131" s="1">
        <f t="shared" si="9"/>
        <v>2.9887960153893176E-6</v>
      </c>
    </row>
    <row r="132" spans="19:27" x14ac:dyDescent="0.35">
      <c r="S132" s="1">
        <v>6</v>
      </c>
      <c r="T132" s="1">
        <f t="shared" si="11"/>
        <v>6.0758828498232861E-9</v>
      </c>
      <c r="U132" s="1">
        <f t="shared" si="10"/>
        <v>6.0758828498232861E-9</v>
      </c>
      <c r="V132" s="1">
        <f t="shared" si="8"/>
        <v>6</v>
      </c>
      <c r="W132" s="1">
        <f t="shared" si="5"/>
        <v>3.3976731247387093</v>
      </c>
      <c r="Y132" s="1">
        <f t="shared" si="7"/>
        <v>4.9166666666666634</v>
      </c>
      <c r="Z132" s="1">
        <f t="shared" si="4"/>
        <v>2.2473830922270425E-6</v>
      </c>
      <c r="AA132" s="1">
        <f t="shared" si="9"/>
        <v>2.2473830922270425E-6</v>
      </c>
    </row>
    <row r="133" spans="19:27" x14ac:dyDescent="0.35">
      <c r="S133" s="1">
        <v>6.1</v>
      </c>
      <c r="T133" s="1">
        <f t="shared" si="11"/>
        <v>3.3178842435473049E-9</v>
      </c>
      <c r="U133" s="1">
        <f t="shared" si="10"/>
        <v>3.3178842435473049E-9</v>
      </c>
      <c r="V133" s="1">
        <f t="shared" si="8"/>
        <v>6.1</v>
      </c>
      <c r="W133" s="1">
        <f t="shared" si="5"/>
        <v>2.1124547024964357</v>
      </c>
      <c r="Y133" s="1">
        <f t="shared" si="7"/>
        <v>4.974999999999997</v>
      </c>
      <c r="Z133" s="1">
        <f t="shared" si="4"/>
        <v>1.6841475399168993E-6</v>
      </c>
      <c r="AA133" s="1">
        <f t="shared" si="9"/>
        <v>1.6841475399168993E-6</v>
      </c>
    </row>
    <row r="134" spans="19:27" x14ac:dyDescent="0.35">
      <c r="S134" s="1">
        <v>6.2</v>
      </c>
      <c r="T134" s="1">
        <f t="shared" si="11"/>
        <v>1.7937839079640794E-9</v>
      </c>
      <c r="U134" s="1">
        <f t="shared" si="10"/>
        <v>1.7937839079640794E-9</v>
      </c>
      <c r="V134" s="1">
        <f t="shared" si="8"/>
        <v>6.2</v>
      </c>
      <c r="W134" s="1">
        <f t="shared" si="5"/>
        <v>1.3008074538634062</v>
      </c>
      <c r="Y134" s="1">
        <f t="shared" si="7"/>
        <v>5.0333333333333306</v>
      </c>
      <c r="Z134" s="1">
        <f t="shared" si="4"/>
        <v>1.2577819373797542E-6</v>
      </c>
      <c r="AA134" s="1">
        <f t="shared" si="9"/>
        <v>1.2577819373797542E-6</v>
      </c>
    </row>
    <row r="135" spans="19:27" x14ac:dyDescent="0.35">
      <c r="S135" s="1">
        <v>6.3</v>
      </c>
      <c r="T135" s="1">
        <f t="shared" si="11"/>
        <v>9.6014333703123363E-10</v>
      </c>
      <c r="U135" s="1">
        <f t="shared" si="10"/>
        <v>9.6014333703123363E-10</v>
      </c>
      <c r="V135" s="1">
        <f t="shared" si="8"/>
        <v>6.3</v>
      </c>
      <c r="W135" s="1">
        <f t="shared" si="5"/>
        <v>0.79332815194899098</v>
      </c>
      <c r="Y135" s="1">
        <f t="shared" si="7"/>
        <v>5.0916666666666641</v>
      </c>
      <c r="Z135" s="1">
        <f t="shared" si="4"/>
        <v>9.3616578499949983E-7</v>
      </c>
      <c r="AA135" s="1">
        <f t="shared" si="9"/>
        <v>9.3616578499949983E-7</v>
      </c>
    </row>
    <row r="136" spans="19:27" x14ac:dyDescent="0.35">
      <c r="S136" s="1">
        <v>6.4</v>
      </c>
      <c r="T136" s="1">
        <f t="shared" si="11"/>
        <v>5.0881402816450389E-10</v>
      </c>
      <c r="U136" s="1">
        <f t="shared" si="10"/>
        <v>5.0881402816450389E-10</v>
      </c>
      <c r="V136" s="1">
        <f t="shared" si="8"/>
        <v>6.4</v>
      </c>
      <c r="W136" s="1">
        <f t="shared" si="5"/>
        <v>0.47918327661378157</v>
      </c>
      <c r="Y136" s="1">
        <f t="shared" si="7"/>
        <v>5.1499999999999977</v>
      </c>
      <c r="Z136" s="1">
        <f t="shared" si="4"/>
        <v>6.9442023538554377E-7</v>
      </c>
      <c r="AA136" s="1">
        <f t="shared" si="9"/>
        <v>6.9442023538554377E-7</v>
      </c>
    </row>
    <row r="137" spans="19:27" x14ac:dyDescent="0.35">
      <c r="S137" s="1">
        <v>6.5</v>
      </c>
      <c r="T137" s="1">
        <f t="shared" si="11"/>
        <v>2.6695566147628519E-10</v>
      </c>
      <c r="U137" s="1">
        <f t="shared" si="10"/>
        <v>2.6695566147628519E-10</v>
      </c>
      <c r="V137" s="1">
        <f t="shared" si="8"/>
        <v>6.5</v>
      </c>
      <c r="W137" s="1">
        <f t="shared" si="5"/>
        <v>0.28665157192353519</v>
      </c>
      <c r="Y137" s="1">
        <f t="shared" si="7"/>
        <v>5.2083333333333313</v>
      </c>
      <c r="Z137" s="1">
        <f t="shared" si="4"/>
        <v>5.1335070556988519E-7</v>
      </c>
      <c r="AA137" s="1">
        <f t="shared" si="9"/>
        <v>5.1335070556988519E-7</v>
      </c>
    </row>
    <row r="138" spans="19:27" x14ac:dyDescent="0.35">
      <c r="S138" s="1">
        <v>6.6</v>
      </c>
      <c r="T138" s="1">
        <f t="shared" si="11"/>
        <v>1.3866799941653172E-10</v>
      </c>
      <c r="U138" s="1">
        <f t="shared" si="10"/>
        <v>1.3866799941653172E-10</v>
      </c>
      <c r="V138" s="1">
        <f t="shared" si="8"/>
        <v>6.6</v>
      </c>
      <c r="W138" s="1">
        <f t="shared" si="5"/>
        <v>0.1698267406702314</v>
      </c>
      <c r="Y138" s="1">
        <f t="shared" si="7"/>
        <v>5.2666666666666648</v>
      </c>
      <c r="Z138" s="1">
        <f t="shared" si="4"/>
        <v>3.7820577085732716E-7</v>
      </c>
      <c r="AA138" s="1">
        <f t="shared" si="9"/>
        <v>3.7820577085732716E-7</v>
      </c>
    </row>
    <row r="139" spans="19:27" x14ac:dyDescent="0.35">
      <c r="S139" s="1">
        <v>6.7</v>
      </c>
      <c r="T139" s="1">
        <f t="shared" si="11"/>
        <v>7.1313281239960764E-11</v>
      </c>
      <c r="U139" s="1">
        <f t="shared" si="10"/>
        <v>7.1313281239960764E-11</v>
      </c>
      <c r="V139" s="1">
        <f t="shared" si="8"/>
        <v>6.7</v>
      </c>
      <c r="W139" s="1">
        <f t="shared" si="5"/>
        <v>9.9644263173992442E-2</v>
      </c>
      <c r="Y139" s="1">
        <f t="shared" si="7"/>
        <v>5.3249999999999984</v>
      </c>
      <c r="Z139" s="1">
        <f t="shared" si="4"/>
        <v>2.7769261589660571E-7</v>
      </c>
      <c r="AA139" s="1">
        <f t="shared" si="9"/>
        <v>2.7769261589660571E-7</v>
      </c>
    </row>
    <row r="140" spans="19:27" x14ac:dyDescent="0.35">
      <c r="S140" s="1">
        <v>6.8</v>
      </c>
      <c r="T140" s="1">
        <f t="shared" si="11"/>
        <v>3.6309615017918004E-11</v>
      </c>
      <c r="U140" s="1">
        <f t="shared" si="10"/>
        <v>3.6309615017918004E-11</v>
      </c>
      <c r="V140" s="1">
        <f t="shared" si="8"/>
        <v>6.8</v>
      </c>
      <c r="W140" s="1">
        <f t="shared" si="5"/>
        <v>5.7901340388966105E-2</v>
      </c>
      <c r="Y140" s="1">
        <f t="shared" si="7"/>
        <v>5.383333333333332</v>
      </c>
      <c r="Z140" s="1">
        <f t="shared" si="4"/>
        <v>2.0319953246751932E-7</v>
      </c>
      <c r="AA140" s="1">
        <f t="shared" si="9"/>
        <v>2.0319953246751932E-7</v>
      </c>
    </row>
    <row r="141" spans="19:27" x14ac:dyDescent="0.35">
      <c r="S141" s="1">
        <v>6.9</v>
      </c>
      <c r="T141" s="1">
        <f t="shared" si="11"/>
        <v>1.8303322170155714E-11</v>
      </c>
      <c r="U141" s="1">
        <f t="shared" si="10"/>
        <v>1.8303322170155714E-11</v>
      </c>
      <c r="V141" s="1">
        <f t="shared" si="8"/>
        <v>6.9</v>
      </c>
      <c r="W141" s="1">
        <f t="shared" si="5"/>
        <v>3.3320448511453549E-2</v>
      </c>
      <c r="Y141" s="1">
        <f t="shared" si="7"/>
        <v>5.4416666666666655</v>
      </c>
      <c r="Z141" s="1">
        <f t="shared" si="4"/>
        <v>1.481846673282554E-7</v>
      </c>
      <c r="AA141" s="1">
        <f t="shared" si="9"/>
        <v>1.481846673282554E-7</v>
      </c>
    </row>
    <row r="142" spans="19:27" x14ac:dyDescent="0.35">
      <c r="S142" s="1">
        <v>7</v>
      </c>
      <c r="T142" s="1">
        <f t="shared" si="11"/>
        <v>9.1347204083645936E-12</v>
      </c>
      <c r="U142" s="1">
        <f t="shared" si="10"/>
        <v>9.1347204083645936E-12</v>
      </c>
      <c r="V142" s="1">
        <f>S142</f>
        <v>7</v>
      </c>
      <c r="W142" s="1">
        <f t="shared" si="5"/>
        <v>1.8989562478033406E-2</v>
      </c>
      <c r="Y142" s="1">
        <f t="shared" si="7"/>
        <v>5.4999999999999991</v>
      </c>
      <c r="Z142" s="1">
        <f t="shared" si="4"/>
        <v>1.0769760042543336E-7</v>
      </c>
      <c r="AA142" s="1">
        <f t="shared" si="9"/>
        <v>1.0769760042543336E-7</v>
      </c>
    </row>
  </sheetData>
  <mergeCells count="8">
    <mergeCell ref="B16:C16"/>
    <mergeCell ref="B2:E2"/>
    <mergeCell ref="B4:D4"/>
    <mergeCell ref="B6:D6"/>
    <mergeCell ref="B8:D8"/>
    <mergeCell ref="B10:D10"/>
    <mergeCell ref="B12:D12"/>
    <mergeCell ref="B14:C14"/>
  </mergeCells>
  <phoneticPr fontId="0" type="noConversion"/>
  <dataValidations count="3">
    <dataValidation allowBlank="1" showInputMessage="1" showErrorMessage="1" prompt="Enter in number of defects or errors found from data collected" sqref="E4" xr:uid="{285C8F51-CA0C-4F93-A3CC-1741F1BF79D0}"/>
    <dataValidation allowBlank="1" showInputMessage="1" showErrorMessage="1" prompt="Enter total number sampled or the total number looked at with data collected" sqref="E6" xr:uid="{BE6DE04C-4D49-4DC8-B2E4-C4BDACF2D22A}"/>
    <dataValidation allowBlank="1" showInputMessage="1" showErrorMessage="1" prompt="Defined as chance for error, defect, or not meeting required expectations. Ex. A customer completes life insurance application form. It has four fields where customer completes information. Put simply, there would be four opportunities for an error/defect" sqref="E8" xr:uid="{1461FD9A-37A8-4B66-88D2-F3FD6D2FB845}"/>
  </dataValidations>
  <pageMargins left="0.75" right="0.75" top="1" bottom="1" header="0.5" footer="0.5"/>
  <pageSetup scale="66" orientation="landscape" verticalDpi="0" r:id="rId1"/>
  <headerFooter alignWithMargins="0">
    <oddHeader>&amp;C&amp;"Arial,Regular"&amp;16ING Sigma Calculator - Discrete Data</oddHeader>
  </headerFooter>
  <drawing r:id="rId2"/>
  <legacy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31E51E3E1E74098D99B7A17DDA723" ma:contentTypeVersion="14" ma:contentTypeDescription="Create a new document." ma:contentTypeScope="" ma:versionID="0f9becc9c0590ae8984948a4ddc6c2b0">
  <xsd:schema xmlns:xsd="http://www.w3.org/2001/XMLSchema" xmlns:xs="http://www.w3.org/2001/XMLSchema" xmlns:p="http://schemas.microsoft.com/office/2006/metadata/properties" xmlns:ns2="d9903c92-f075-4d93-929c-f0f88d5a9a12" xmlns:ns3="ab97e1fb-323b-4497-9b2c-6206f64bf530" targetNamespace="http://schemas.microsoft.com/office/2006/metadata/properties" ma:root="true" ma:fieldsID="7cdc3929eebfee9338ea2d407035d02e" ns2:_="" ns3:_="">
    <xsd:import namespace="d9903c92-f075-4d93-929c-f0f88d5a9a12"/>
    <xsd:import namespace="ab97e1fb-323b-4497-9b2c-6206f64bf5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03c92-f075-4d93-929c-f0f88d5a9a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ea4fd07-bb52-4003-87b7-be48705374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97e1fb-323b-4497-9b2c-6206f64bf53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4bfeca1-462e-432b-b21e-7b3936493df8}" ma:internalName="TaxCatchAll" ma:showField="CatchAllData" ma:web="ab97e1fb-323b-4497-9b2c-6206f64bf5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97e1fb-323b-4497-9b2c-6206f64bf530" xsi:nil="true"/>
    <lcf76f155ced4ddcb4097134ff3c332f xmlns="d9903c92-f075-4d93-929c-f0f88d5a9a1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6B1BE1D-E080-405B-B31E-BDD604E6C2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903c92-f075-4d93-929c-f0f88d5a9a12"/>
    <ds:schemaRef ds:uri="ab97e1fb-323b-4497-9b2c-6206f64bf5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E530B6-BDCC-4BEF-9D17-32216B0A55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001552-8235-4A3C-92D7-6726735AF8B3}">
  <ds:schemaRefs>
    <ds:schemaRef ds:uri="http://schemas.microsoft.com/office/2006/metadata/properties"/>
    <ds:schemaRef ds:uri="http://schemas.microsoft.com/office/infopath/2007/PartnerControls"/>
    <ds:schemaRef ds:uri="ab97e1fb-323b-4497-9b2c-6206f64bf530"/>
    <ds:schemaRef ds:uri="d9903c92-f075-4d93-929c-f0f88d5a9a1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Template</vt:lpstr>
    </vt:vector>
  </TitlesOfParts>
  <Manager/>
  <Company>CPP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Sigma Calculator</dc:title>
  <dc:subject>Calculating Sigma</dc:subject>
  <dc:creator>baokiyama@cpp.edu</dc:creator>
  <cp:keywords/>
  <dc:description/>
  <cp:lastModifiedBy>Angela Jewel Tatco</cp:lastModifiedBy>
  <cp:revision/>
  <dcterms:created xsi:type="dcterms:W3CDTF">2000-02-03T19:23:43Z</dcterms:created>
  <dcterms:modified xsi:type="dcterms:W3CDTF">2026-08-19T23:11:00Z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0x0101007DF31E51E3E1E74098D99B7A17DDA723</vt:lpwstr>
  </property>
  <property fmtid="{D5CDD505-2E9C-101B-9397-08002B2CF9AE}" pid="3" name="MediaServiceImageTags">
    <vt:lpwstr/>
  </property>
</Properties>
</file>