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iles IRAP\Web Site\NEW IRAR WEB SITE\Enrollment\"/>
    </mc:Choice>
  </mc:AlternateContent>
  <bookViews>
    <workbookView xWindow="0" yWindow="0" windowWidth="28800" windowHeight="12435" activeTab="1"/>
  </bookViews>
  <sheets>
    <sheet name="MCD Students-Actual" sheetId="1" r:id="rId1"/>
    <sheet name="MCD Students -%Chg" sheetId="2" r:id="rId2"/>
  </sheets>
  <definedNames>
    <definedName name="_xlnm.Print_Area" localSheetId="1">'MCD Students -%Chg'!$A$1:$N$56</definedName>
    <definedName name="_xlnm.Print_Area" localSheetId="0">'MCD Students-Actual'!$A$1:$O$53</definedName>
    <definedName name="_xlnm.Print_Titles" localSheetId="1">'MCD Students -%Chg'!$1:$7</definedName>
    <definedName name="_xlnm.Print_Titles" localSheetId="0">'MCD Students-Actual'!$1:$7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11" i="2"/>
  <c r="B14" i="2"/>
  <c r="B15" i="2"/>
  <c r="B18" i="2"/>
  <c r="B19" i="2"/>
  <c r="B20" i="2"/>
  <c r="B23" i="2"/>
  <c r="B24" i="2"/>
  <c r="B25" i="2"/>
  <c r="B28" i="2"/>
  <c r="B29" i="2"/>
  <c r="B30" i="2"/>
  <c r="B31" i="2"/>
  <c r="B32" i="2"/>
  <c r="B35" i="2"/>
  <c r="B36" i="2"/>
  <c r="B37" i="2"/>
  <c r="B38" i="2"/>
  <c r="B39" i="2"/>
  <c r="B40" i="2"/>
  <c r="B43" i="2"/>
  <c r="B44" i="2"/>
  <c r="B45" i="2"/>
  <c r="B46" i="2"/>
  <c r="B47" i="2"/>
  <c r="B48" i="2"/>
  <c r="B50" i="2"/>
  <c r="L48" i="1"/>
  <c r="L50" i="1"/>
  <c r="L11" i="1"/>
  <c r="L15" i="1"/>
  <c r="L20" i="1"/>
  <c r="L25" i="1"/>
  <c r="L32" i="1"/>
  <c r="L40" i="1"/>
  <c r="E10" i="2"/>
  <c r="N47" i="2"/>
  <c r="M47" i="2"/>
  <c r="L47" i="2"/>
  <c r="K47" i="2"/>
  <c r="J47" i="2"/>
  <c r="I47" i="2"/>
  <c r="H47" i="2"/>
  <c r="G47" i="2"/>
  <c r="F47" i="2"/>
  <c r="E47" i="2"/>
  <c r="D47" i="2"/>
  <c r="C47" i="2"/>
  <c r="N46" i="2"/>
  <c r="M46" i="2"/>
  <c r="L46" i="2"/>
  <c r="K46" i="2"/>
  <c r="J46" i="2"/>
  <c r="I46" i="2"/>
  <c r="H46" i="2"/>
  <c r="G46" i="2"/>
  <c r="F46" i="2"/>
  <c r="E46" i="2"/>
  <c r="D46" i="2"/>
  <c r="C46" i="2"/>
  <c r="N45" i="2"/>
  <c r="M45" i="2"/>
  <c r="L45" i="2"/>
  <c r="K45" i="2"/>
  <c r="J45" i="2"/>
  <c r="I45" i="2"/>
  <c r="H45" i="2"/>
  <c r="G45" i="2"/>
  <c r="F45" i="2"/>
  <c r="E45" i="2"/>
  <c r="D45" i="2"/>
  <c r="C45" i="2"/>
  <c r="N44" i="2"/>
  <c r="M44" i="2"/>
  <c r="L44" i="2"/>
  <c r="K44" i="2"/>
  <c r="J44" i="2"/>
  <c r="I44" i="2"/>
  <c r="H44" i="2"/>
  <c r="G44" i="2"/>
  <c r="F44" i="2"/>
  <c r="E44" i="2"/>
  <c r="D44" i="2"/>
  <c r="C44" i="2"/>
  <c r="N43" i="2"/>
  <c r="M43" i="2"/>
  <c r="L43" i="2"/>
  <c r="K43" i="2"/>
  <c r="J43" i="2"/>
  <c r="I43" i="2"/>
  <c r="H43" i="2"/>
  <c r="G43" i="2"/>
  <c r="F43" i="2"/>
  <c r="E43" i="2"/>
  <c r="D43" i="2"/>
  <c r="C43" i="2"/>
  <c r="N39" i="2"/>
  <c r="M39" i="2"/>
  <c r="L39" i="2"/>
  <c r="K39" i="2"/>
  <c r="J39" i="2"/>
  <c r="I39" i="2"/>
  <c r="H39" i="2"/>
  <c r="G39" i="2"/>
  <c r="F39" i="2"/>
  <c r="E39" i="2"/>
  <c r="D39" i="2"/>
  <c r="C39" i="2"/>
  <c r="N38" i="2"/>
  <c r="M38" i="2"/>
  <c r="L38" i="2"/>
  <c r="K38" i="2"/>
  <c r="J38" i="2"/>
  <c r="I38" i="2"/>
  <c r="H38" i="2"/>
  <c r="G38" i="2"/>
  <c r="F38" i="2"/>
  <c r="E38" i="2"/>
  <c r="D38" i="2"/>
  <c r="C38" i="2"/>
  <c r="N37" i="2"/>
  <c r="M37" i="2"/>
  <c r="L37" i="2"/>
  <c r="K37" i="2"/>
  <c r="J37" i="2"/>
  <c r="I37" i="2"/>
  <c r="H37" i="2"/>
  <c r="G37" i="2"/>
  <c r="F37" i="2"/>
  <c r="E37" i="2"/>
  <c r="D37" i="2"/>
  <c r="C37" i="2"/>
  <c r="N36" i="2"/>
  <c r="M36" i="2"/>
  <c r="L36" i="2"/>
  <c r="K36" i="2"/>
  <c r="J36" i="2"/>
  <c r="I36" i="2"/>
  <c r="H36" i="2"/>
  <c r="G36" i="2"/>
  <c r="F36" i="2"/>
  <c r="E36" i="2"/>
  <c r="D36" i="2"/>
  <c r="C36" i="2"/>
  <c r="N35" i="2"/>
  <c r="M35" i="2"/>
  <c r="L35" i="2"/>
  <c r="K35" i="2"/>
  <c r="J35" i="2"/>
  <c r="I35" i="2"/>
  <c r="H35" i="2"/>
  <c r="G35" i="2"/>
  <c r="F35" i="2"/>
  <c r="E35" i="2"/>
  <c r="D35" i="2"/>
  <c r="C35" i="2"/>
  <c r="N31" i="2"/>
  <c r="M31" i="2"/>
  <c r="L31" i="2"/>
  <c r="K31" i="2"/>
  <c r="J31" i="2"/>
  <c r="I31" i="2"/>
  <c r="H31" i="2"/>
  <c r="G31" i="2"/>
  <c r="F31" i="2"/>
  <c r="E31" i="2"/>
  <c r="D31" i="2"/>
  <c r="C31" i="2"/>
  <c r="N30" i="2"/>
  <c r="M30" i="2"/>
  <c r="L30" i="2"/>
  <c r="K30" i="2"/>
  <c r="J30" i="2"/>
  <c r="I30" i="2"/>
  <c r="H30" i="2"/>
  <c r="G30" i="2"/>
  <c r="F30" i="2"/>
  <c r="E30" i="2"/>
  <c r="D30" i="2"/>
  <c r="C30" i="2"/>
  <c r="N29" i="2"/>
  <c r="M29" i="2"/>
  <c r="L29" i="2"/>
  <c r="K29" i="2"/>
  <c r="J29" i="2"/>
  <c r="I29" i="2"/>
  <c r="H29" i="2"/>
  <c r="G29" i="2"/>
  <c r="F29" i="2"/>
  <c r="E29" i="2"/>
  <c r="D29" i="2"/>
  <c r="C29" i="2"/>
  <c r="N28" i="2"/>
  <c r="M28" i="2"/>
  <c r="L28" i="2"/>
  <c r="K28" i="2"/>
  <c r="J28" i="2"/>
  <c r="I28" i="2"/>
  <c r="H28" i="2"/>
  <c r="G28" i="2"/>
  <c r="F28" i="2"/>
  <c r="E28" i="2"/>
  <c r="D28" i="2"/>
  <c r="C28" i="2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K23" i="2"/>
  <c r="J23" i="2"/>
  <c r="I23" i="2"/>
  <c r="H23" i="2"/>
  <c r="G23" i="2"/>
  <c r="F23" i="2"/>
  <c r="E23" i="2"/>
  <c r="D23" i="2"/>
  <c r="C23" i="2"/>
  <c r="N19" i="2"/>
  <c r="M19" i="2"/>
  <c r="L19" i="2"/>
  <c r="K19" i="2"/>
  <c r="J19" i="2"/>
  <c r="I19" i="2"/>
  <c r="H19" i="2"/>
  <c r="G19" i="2"/>
  <c r="F19" i="2"/>
  <c r="E19" i="2"/>
  <c r="D19" i="2"/>
  <c r="C19" i="2"/>
  <c r="N18" i="2"/>
  <c r="M18" i="2"/>
  <c r="L18" i="2"/>
  <c r="K18" i="2"/>
  <c r="J18" i="2"/>
  <c r="I18" i="2"/>
  <c r="H18" i="2"/>
  <c r="G18" i="2"/>
  <c r="F18" i="2"/>
  <c r="E18" i="2"/>
  <c r="D18" i="2"/>
  <c r="C18" i="2"/>
  <c r="N14" i="2"/>
  <c r="M14" i="2"/>
  <c r="L14" i="2"/>
  <c r="K14" i="2"/>
  <c r="J14" i="2"/>
  <c r="I14" i="2"/>
  <c r="H14" i="2"/>
  <c r="G14" i="2"/>
  <c r="F14" i="2"/>
  <c r="E14" i="2"/>
  <c r="D14" i="2"/>
  <c r="C14" i="2"/>
  <c r="N10" i="2"/>
  <c r="M10" i="2"/>
  <c r="L10" i="2"/>
  <c r="K10" i="2"/>
  <c r="J10" i="2"/>
  <c r="I10" i="2"/>
  <c r="H10" i="2"/>
  <c r="G10" i="2"/>
  <c r="F10" i="2"/>
  <c r="D10" i="2"/>
  <c r="C10" i="2"/>
  <c r="I48" i="2"/>
  <c r="E48" i="2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I40" i="2"/>
  <c r="H40" i="2"/>
  <c r="E40" i="2"/>
  <c r="D40" i="2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1" i="1"/>
  <c r="N31" i="1"/>
  <c r="M31" i="1"/>
  <c r="O30" i="1"/>
  <c r="N30" i="1"/>
  <c r="M30" i="1"/>
  <c r="O29" i="1"/>
  <c r="N29" i="1"/>
  <c r="M29" i="1"/>
  <c r="O28" i="1"/>
  <c r="N28" i="1"/>
  <c r="M28" i="1"/>
  <c r="O24" i="1"/>
  <c r="N24" i="1"/>
  <c r="M24" i="1"/>
  <c r="O23" i="1"/>
  <c r="N23" i="1"/>
  <c r="M23" i="1"/>
  <c r="K20" i="2"/>
  <c r="I20" i="2"/>
  <c r="H20" i="2"/>
  <c r="G20" i="2"/>
  <c r="E20" i="2"/>
  <c r="D20" i="2"/>
  <c r="C20" i="2"/>
  <c r="O19" i="1"/>
  <c r="N19" i="1"/>
  <c r="M19" i="1"/>
  <c r="O18" i="1"/>
  <c r="N18" i="1"/>
  <c r="M18" i="1"/>
  <c r="F15" i="2"/>
  <c r="E15" i="2"/>
  <c r="O14" i="1"/>
  <c r="N14" i="1"/>
  <c r="M14" i="1"/>
  <c r="M11" i="1"/>
  <c r="K11" i="2"/>
  <c r="H11" i="2"/>
  <c r="G11" i="2"/>
  <c r="D11" i="2"/>
  <c r="C11" i="2"/>
  <c r="O10" i="1"/>
  <c r="N10" i="1"/>
  <c r="M10" i="1"/>
  <c r="N20" i="2"/>
  <c r="M20" i="2"/>
  <c r="L20" i="2"/>
  <c r="N20" i="1"/>
  <c r="C25" i="2"/>
  <c r="G25" i="2"/>
  <c r="K25" i="2"/>
  <c r="N32" i="1"/>
  <c r="G32" i="2"/>
  <c r="O40" i="1"/>
  <c r="M48" i="1"/>
  <c r="F48" i="2"/>
  <c r="J48" i="2"/>
  <c r="E11" i="2"/>
  <c r="O11" i="1"/>
  <c r="I11" i="2"/>
  <c r="C15" i="2"/>
  <c r="N15" i="1"/>
  <c r="G15" i="2"/>
  <c r="K15" i="2"/>
  <c r="M20" i="1"/>
  <c r="F20" i="2"/>
  <c r="O20" i="1"/>
  <c r="J20" i="2"/>
  <c r="D25" i="2"/>
  <c r="H25" i="2"/>
  <c r="L25" i="2"/>
  <c r="N25" i="2"/>
  <c r="M25" i="2"/>
  <c r="M32" i="1"/>
  <c r="D32" i="2"/>
  <c r="H32" i="2"/>
  <c r="N32" i="2"/>
  <c r="M32" i="2"/>
  <c r="L32" i="2"/>
  <c r="M40" i="1"/>
  <c r="F40" i="2"/>
  <c r="J40" i="2"/>
  <c r="C48" i="2"/>
  <c r="G48" i="2"/>
  <c r="K48" i="2"/>
  <c r="O15" i="1"/>
  <c r="I15" i="2"/>
  <c r="M25" i="1"/>
  <c r="F25" i="2"/>
  <c r="O25" i="1"/>
  <c r="J25" i="2"/>
  <c r="F32" i="2"/>
  <c r="J32" i="2"/>
  <c r="M40" i="2"/>
  <c r="L40" i="2"/>
  <c r="N40" i="2"/>
  <c r="L11" i="2"/>
  <c r="N11" i="2"/>
  <c r="M11" i="2"/>
  <c r="J15" i="2"/>
  <c r="C32" i="2"/>
  <c r="K32" i="2"/>
  <c r="F11" i="2"/>
  <c r="J11" i="2"/>
  <c r="M15" i="1"/>
  <c r="D15" i="2"/>
  <c r="H15" i="2"/>
  <c r="N15" i="2"/>
  <c r="M15" i="2"/>
  <c r="L15" i="2"/>
  <c r="E25" i="2"/>
  <c r="I25" i="2"/>
  <c r="N25" i="1"/>
  <c r="E32" i="2"/>
  <c r="O32" i="1"/>
  <c r="I32" i="2"/>
  <c r="C40" i="2"/>
  <c r="N40" i="1"/>
  <c r="G40" i="2"/>
  <c r="K40" i="2"/>
  <c r="D48" i="2"/>
  <c r="H48" i="2"/>
  <c r="N48" i="2"/>
  <c r="M48" i="2"/>
  <c r="L48" i="2"/>
  <c r="N48" i="1"/>
  <c r="N11" i="1"/>
  <c r="O48" i="1"/>
  <c r="K50" i="2"/>
  <c r="C50" i="2"/>
  <c r="N50" i="2"/>
  <c r="M50" i="2"/>
  <c r="L50" i="2"/>
  <c r="J50" i="2"/>
  <c r="E50" i="2"/>
  <c r="D50" i="2"/>
  <c r="O50" i="1"/>
  <c r="I50" i="2"/>
  <c r="G50" i="2"/>
  <c r="H50" i="2"/>
  <c r="F50" i="2"/>
  <c r="M50" i="1"/>
  <c r="N50" i="1"/>
</calcChain>
</file>

<file path=xl/sharedStrings.xml><?xml version="1.0" encoding="utf-8"?>
<sst xmlns="http://schemas.openxmlformats.org/spreadsheetml/2006/main" count="117" uniqueCount="64">
  <si>
    <t>California State Polytechnic University, Pomona</t>
  </si>
  <si>
    <t>College/Department</t>
  </si>
  <si>
    <t>Fall</t>
  </si>
  <si>
    <t>10-Year</t>
  </si>
  <si>
    <t>5-Year</t>
  </si>
  <si>
    <t>3-Year</t>
  </si>
  <si>
    <t>Agriculture</t>
  </si>
  <si>
    <t>All College - Agriculture</t>
  </si>
  <si>
    <t>Agriculture Total</t>
  </si>
  <si>
    <t>Business Administration</t>
  </si>
  <si>
    <t>All College - MBA Graduate</t>
  </si>
  <si>
    <t>Business Administration Total</t>
  </si>
  <si>
    <t>Education &amp; Integrative Studies</t>
  </si>
  <si>
    <t>Department of Education</t>
  </si>
  <si>
    <t>Teacher Education</t>
  </si>
  <si>
    <t>Education &amp; Integrative Studies Total</t>
  </si>
  <si>
    <t>Engineering</t>
  </si>
  <si>
    <t>All College - Engineering</t>
  </si>
  <si>
    <t>All College - Engineering Graduate</t>
  </si>
  <si>
    <t>Engineering Total</t>
  </si>
  <si>
    <t>Environmental Design</t>
  </si>
  <si>
    <t>Architecture</t>
  </si>
  <si>
    <t>Center for Regenerative Studies</t>
  </si>
  <si>
    <t>Landscape Architecture</t>
  </si>
  <si>
    <t>Urban and Regional Planning</t>
  </si>
  <si>
    <t>Environmental Design Total</t>
  </si>
  <si>
    <t>Economics</t>
  </si>
  <si>
    <t>English &amp; Foreign Languages</t>
  </si>
  <si>
    <t>History</t>
  </si>
  <si>
    <t>Political Science</t>
  </si>
  <si>
    <t>Psychology &amp; Sociology</t>
  </si>
  <si>
    <t>Letters, Arts &amp; Social Sciences Total</t>
  </si>
  <si>
    <t>Science</t>
  </si>
  <si>
    <t>Biological Sciences</t>
  </si>
  <si>
    <t>Chemistry &amp; Biochemistry</t>
  </si>
  <si>
    <t>Computer Science</t>
  </si>
  <si>
    <t>Kinesiology &amp; Health Promotion</t>
  </si>
  <si>
    <t>Mathematics and Statistics</t>
  </si>
  <si>
    <t>Science Total</t>
  </si>
  <si>
    <t>Grand Total</t>
  </si>
  <si>
    <t>NOTE:  Number of enrolled postbaccalaureate students by department of Masters/Credential/Doctoral program. Excludes transitory students and those enrolled in certificate programs.</t>
  </si>
  <si>
    <t>Base</t>
  </si>
  <si>
    <t xml:space="preserve">Agriculture   </t>
  </si>
  <si>
    <t xml:space="preserve">Business Administration  </t>
  </si>
  <si>
    <t xml:space="preserve">Education &amp; Integrative Studies   </t>
  </si>
  <si>
    <t xml:space="preserve">Engineering   </t>
  </si>
  <si>
    <t xml:space="preserve">Environmental Design  </t>
  </si>
  <si>
    <t>Letters, Arts, &amp; Social Sciences</t>
  </si>
  <si>
    <t>Letters, Arts, &amp; Social Sciences Total</t>
  </si>
  <si>
    <t xml:space="preserve">Science   </t>
  </si>
  <si>
    <t xml:space="preserve">NOTES: </t>
  </si>
  <si>
    <t xml:space="preserve">1. "Base" is the number of enrolled postbaccalaurate students by department of their Masters/Credential/Doctoral program.  </t>
  </si>
  <si>
    <t xml:space="preserve">2. "% Change" is the number of Masters, Credential, and Doctoral students for a given year expressed as percent change from the base number. </t>
  </si>
  <si>
    <t>3. Headcount excludes transitory postbaccalaureate students and postbaccalaureate students enrolled in certificate programs.</t>
  </si>
  <si>
    <t>Slope(07-17)</t>
  </si>
  <si>
    <t>Slope(12-17)</t>
  </si>
  <si>
    <t>Slope(14-17)</t>
  </si>
  <si>
    <t>Academic Research and Resources</t>
  </si>
  <si>
    <r>
      <t xml:space="preserve">Number of </t>
    </r>
    <r>
      <rPr>
        <b/>
        <sz val="14"/>
        <color indexed="17"/>
        <rFont val="Calibri"/>
        <family val="2"/>
      </rPr>
      <t>Masters, Credential, and Doctoral Students</t>
    </r>
    <r>
      <rPr>
        <b/>
        <sz val="14"/>
        <color indexed="8"/>
        <rFont val="Calibri"/>
        <family val="2"/>
      </rPr>
      <t>; Fall 2007-Fall 2017: Historical Trend</t>
    </r>
  </si>
  <si>
    <t>Fall 2017</t>
  </si>
  <si>
    <t>Base 2012</t>
  </si>
  <si>
    <t>Base 2014</t>
  </si>
  <si>
    <r>
      <t xml:space="preserve">Number of </t>
    </r>
    <r>
      <rPr>
        <b/>
        <sz val="12"/>
        <color indexed="17"/>
        <rFont val="Calibri"/>
        <family val="2"/>
      </rPr>
      <t>Masters, Credential, and Doctoral Students</t>
    </r>
    <r>
      <rPr>
        <b/>
        <sz val="12"/>
        <color indexed="8"/>
        <rFont val="Calibri"/>
        <family val="2"/>
      </rPr>
      <t xml:space="preserve"> as </t>
    </r>
    <r>
      <rPr>
        <b/>
        <sz val="12"/>
        <color indexed="10"/>
        <rFont val="Calibri"/>
        <family val="2"/>
      </rPr>
      <t>Percent Change</t>
    </r>
    <r>
      <rPr>
        <b/>
        <sz val="12"/>
        <color indexed="8"/>
        <rFont val="Calibri"/>
        <family val="2"/>
      </rPr>
      <t xml:space="preserve"> from Fall 2007, Fall 2008-Fall 2017: Historical Trend</t>
    </r>
  </si>
  <si>
    <t>SOURCE:  IR&amp;AR/ARAR Enrollment File (ERSS), Falls 2007-2017; IR&amp;AR/ARAR, 2017-10-20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</si>
</sst>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3" fontId="6" fillId="0" borderId="14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6" fillId="0" borderId="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3" fontId="6" fillId="0" borderId="22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2" borderId="5" xfId="0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3" fontId="14" fillId="0" borderId="5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3" fontId="8" fillId="0" borderId="15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3" fontId="14" fillId="0" borderId="14" xfId="0" applyNumberFormat="1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165" fontId="14" fillId="0" borderId="24" xfId="0" applyNumberFormat="1" applyFont="1" applyBorder="1" applyAlignment="1">
      <alignment horizontal="center" vertical="center"/>
    </xf>
    <xf numFmtId="165" fontId="14" fillId="0" borderId="13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3" fontId="8" fillId="3" borderId="10" xfId="0" applyNumberFormat="1" applyFont="1" applyFill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8" fillId="3" borderId="9" xfId="0" applyNumberFormat="1" applyFont="1" applyFill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/>
    </xf>
    <xf numFmtId="165" fontId="14" fillId="3" borderId="9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/>
    </xf>
    <xf numFmtId="3" fontId="8" fillId="3" borderId="15" xfId="0" applyNumberFormat="1" applyFont="1" applyFill="1" applyBorder="1" applyAlignment="1">
      <alignment horizontal="center" vertical="center"/>
    </xf>
    <xf numFmtId="165" fontId="8" fillId="3" borderId="12" xfId="0" applyNumberFormat="1" applyFont="1" applyFill="1" applyBorder="1" applyAlignment="1">
      <alignment horizontal="center" vertical="center"/>
    </xf>
    <xf numFmtId="165" fontId="8" fillId="3" borderId="17" xfId="0" applyNumberFormat="1" applyFont="1" applyFill="1" applyBorder="1" applyAlignment="1">
      <alignment horizontal="center" vertical="center"/>
    </xf>
    <xf numFmtId="165" fontId="14" fillId="3" borderId="12" xfId="0" applyNumberFormat="1" applyFont="1" applyFill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3" fontId="14" fillId="0" borderId="22" xfId="0" applyNumberFormat="1" applyFont="1" applyBorder="1" applyAlignment="1">
      <alignment horizontal="center" vertical="center"/>
    </xf>
    <xf numFmtId="165" fontId="14" fillId="0" borderId="22" xfId="0" applyNumberFormat="1" applyFont="1" applyBorder="1" applyAlignment="1">
      <alignment horizontal="center" vertical="center"/>
    </xf>
    <xf numFmtId="165" fontId="14" fillId="0" borderId="21" xfId="0" applyNumberFormat="1" applyFont="1" applyBorder="1" applyAlignment="1">
      <alignment horizontal="center" vertical="center"/>
    </xf>
    <xf numFmtId="165" fontId="14" fillId="0" borderId="2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5" fontId="14" fillId="2" borderId="5" xfId="0" applyNumberFormat="1" applyFont="1" applyFill="1" applyBorder="1" applyAlignment="1">
      <alignment horizontal="center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workbookViewId="0">
      <selection activeCell="A53" sqref="A53"/>
    </sheetView>
  </sheetViews>
  <sheetFormatPr defaultRowHeight="15" x14ac:dyDescent="0.25"/>
  <cols>
    <col min="1" max="1" width="42.85546875" style="62" customWidth="1"/>
    <col min="2" max="12" width="6.7109375" style="6" customWidth="1"/>
    <col min="13" max="15" width="12.5703125" style="6" bestFit="1" customWidth="1"/>
    <col min="16" max="16" width="10.7109375" style="7" customWidth="1"/>
    <col min="17" max="16384" width="9.140625" style="7"/>
  </cols>
  <sheetData>
    <row r="1" spans="1:16" s="4" customFormat="1" ht="12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>
        <v>43032</v>
      </c>
    </row>
    <row r="2" spans="1:16" s="4" customFormat="1" ht="12.75" x14ac:dyDescent="0.25">
      <c r="A2" s="1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6" ht="18.75" x14ac:dyDescent="0.25">
      <c r="A4" s="5" t="s">
        <v>58</v>
      </c>
    </row>
    <row r="6" spans="1:16" ht="15" customHeight="1" x14ac:dyDescent="0.25">
      <c r="A6" s="134" t="s">
        <v>1</v>
      </c>
      <c r="B6" s="8" t="s">
        <v>2</v>
      </c>
      <c r="C6" s="8" t="s">
        <v>2</v>
      </c>
      <c r="D6" s="8" t="s">
        <v>2</v>
      </c>
      <c r="E6" s="8" t="s">
        <v>2</v>
      </c>
      <c r="F6" s="8" t="s">
        <v>2</v>
      </c>
      <c r="G6" s="8" t="s">
        <v>2</v>
      </c>
      <c r="H6" s="8" t="s">
        <v>2</v>
      </c>
      <c r="I6" s="8" t="s">
        <v>2</v>
      </c>
      <c r="J6" s="8" t="s">
        <v>2</v>
      </c>
      <c r="K6" s="8" t="s">
        <v>2</v>
      </c>
      <c r="L6" s="8" t="s">
        <v>2</v>
      </c>
      <c r="M6" s="8" t="s">
        <v>3</v>
      </c>
      <c r="N6" s="8" t="s">
        <v>4</v>
      </c>
      <c r="O6" s="9" t="s">
        <v>5</v>
      </c>
      <c r="P6" s="10"/>
    </row>
    <row r="7" spans="1:16" x14ac:dyDescent="0.25">
      <c r="A7" s="135"/>
      <c r="B7" s="11">
        <v>2007</v>
      </c>
      <c r="C7" s="11">
        <v>2008</v>
      </c>
      <c r="D7" s="11">
        <v>2009</v>
      </c>
      <c r="E7" s="11">
        <v>2010</v>
      </c>
      <c r="F7" s="11">
        <v>2011</v>
      </c>
      <c r="G7" s="11">
        <v>2012</v>
      </c>
      <c r="H7" s="11">
        <v>2013</v>
      </c>
      <c r="I7" s="11">
        <v>2014</v>
      </c>
      <c r="J7" s="11">
        <v>2015</v>
      </c>
      <c r="K7" s="11">
        <v>2016</v>
      </c>
      <c r="L7" s="11">
        <v>2017</v>
      </c>
      <c r="M7" s="11" t="s">
        <v>54</v>
      </c>
      <c r="N7" s="11" t="s">
        <v>55</v>
      </c>
      <c r="O7" s="12" t="s">
        <v>56</v>
      </c>
      <c r="P7" s="10"/>
    </row>
    <row r="8" spans="1:16" s="4" customFormat="1" ht="12.75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5"/>
      <c r="O8" s="16"/>
    </row>
    <row r="9" spans="1:16" s="4" customFormat="1" ht="12.75" x14ac:dyDescent="0.25">
      <c r="A9" s="17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19"/>
      <c r="O9" s="20"/>
    </row>
    <row r="10" spans="1:16" s="4" customFormat="1" ht="12.75" x14ac:dyDescent="0.25">
      <c r="A10" s="21" t="s">
        <v>7</v>
      </c>
      <c r="B10" s="22">
        <v>57</v>
      </c>
      <c r="C10" s="22">
        <v>65</v>
      </c>
      <c r="D10" s="22">
        <v>70</v>
      </c>
      <c r="E10" s="23">
        <v>60</v>
      </c>
      <c r="F10" s="24">
        <v>49</v>
      </c>
      <c r="G10" s="24">
        <v>49</v>
      </c>
      <c r="H10" s="24">
        <v>32</v>
      </c>
      <c r="I10" s="24">
        <v>30</v>
      </c>
      <c r="J10" s="24">
        <v>36</v>
      </c>
      <c r="K10" s="24">
        <v>45</v>
      </c>
      <c r="L10" s="24">
        <v>47</v>
      </c>
      <c r="M10" s="25">
        <f>SLOPE($B10:$L10,$B$7:$L$7)</f>
        <v>-2.8090909090909091</v>
      </c>
      <c r="N10" s="25">
        <f>SLOPE(G10:L10,$G$7:$L$7)</f>
        <v>1</v>
      </c>
      <c r="O10" s="25">
        <f>SLOPE(I10:L10,$I$7:$L$7)</f>
        <v>6</v>
      </c>
    </row>
    <row r="11" spans="1:16" s="4" customFormat="1" ht="12.75" x14ac:dyDescent="0.25">
      <c r="A11" s="26" t="s">
        <v>8</v>
      </c>
      <c r="B11" s="27">
        <v>57</v>
      </c>
      <c r="C11" s="27">
        <v>65</v>
      </c>
      <c r="D11" s="27">
        <v>70</v>
      </c>
      <c r="E11" s="27">
        <v>60</v>
      </c>
      <c r="F11" s="27">
        <v>49</v>
      </c>
      <c r="G11" s="27">
        <v>49</v>
      </c>
      <c r="H11" s="27">
        <v>32</v>
      </c>
      <c r="I11" s="27">
        <v>30</v>
      </c>
      <c r="J11" s="27">
        <v>36</v>
      </c>
      <c r="K11" s="27">
        <v>45</v>
      </c>
      <c r="L11" s="27">
        <f t="shared" ref="L11" si="0">L10</f>
        <v>47</v>
      </c>
      <c r="M11" s="28">
        <f>SLOPE($B11:$L11,$B$7:$L$7)</f>
        <v>-2.8090909090909091</v>
      </c>
      <c r="N11" s="28">
        <f>SLOPE(G11:L11,$G$7:$L$7)</f>
        <v>1</v>
      </c>
      <c r="O11" s="28">
        <f>SLOPE(I11:L11,$I$7:$L$7)</f>
        <v>6</v>
      </c>
    </row>
    <row r="12" spans="1:16" s="4" customFormat="1" ht="12.75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6"/>
    </row>
    <row r="13" spans="1:16" s="4" customFormat="1" ht="12.75" x14ac:dyDescent="0.25">
      <c r="A13" s="17" t="s">
        <v>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19"/>
      <c r="O13" s="20"/>
    </row>
    <row r="14" spans="1:16" s="4" customFormat="1" ht="12.75" x14ac:dyDescent="0.25">
      <c r="A14" s="29" t="s">
        <v>10</v>
      </c>
      <c r="B14" s="30">
        <v>143</v>
      </c>
      <c r="C14" s="30">
        <v>153</v>
      </c>
      <c r="D14" s="30">
        <v>184</v>
      </c>
      <c r="E14" s="31">
        <v>176</v>
      </c>
      <c r="F14" s="32">
        <v>132</v>
      </c>
      <c r="G14" s="32">
        <v>113</v>
      </c>
      <c r="H14" s="32">
        <v>96</v>
      </c>
      <c r="I14" s="32">
        <v>76</v>
      </c>
      <c r="J14" s="32">
        <v>49</v>
      </c>
      <c r="K14" s="32">
        <v>42</v>
      </c>
      <c r="L14" s="32">
        <v>50</v>
      </c>
      <c r="M14" s="25">
        <f>SLOPE($B14:$L14,$B$7:$L$7)</f>
        <v>-14.090909090909092</v>
      </c>
      <c r="N14" s="25">
        <f>SLOPE(G14:L14,$G$7:$L$7)</f>
        <v>-14.4</v>
      </c>
      <c r="O14" s="25">
        <f>SLOPE(I14:L14,$I$7:$L$7)</f>
        <v>-8.5</v>
      </c>
    </row>
    <row r="15" spans="1:16" s="4" customFormat="1" ht="12.75" x14ac:dyDescent="0.25">
      <c r="A15" s="26" t="s">
        <v>11</v>
      </c>
      <c r="B15" s="27">
        <v>143</v>
      </c>
      <c r="C15" s="27">
        <v>153</v>
      </c>
      <c r="D15" s="27">
        <v>184</v>
      </c>
      <c r="E15" s="27">
        <v>176</v>
      </c>
      <c r="F15" s="27">
        <v>132</v>
      </c>
      <c r="G15" s="27">
        <v>113</v>
      </c>
      <c r="H15" s="27">
        <v>96</v>
      </c>
      <c r="I15" s="27">
        <v>76</v>
      </c>
      <c r="J15" s="27">
        <v>49</v>
      </c>
      <c r="K15" s="27">
        <v>42</v>
      </c>
      <c r="L15" s="27">
        <f t="shared" ref="L15" si="1">L14</f>
        <v>50</v>
      </c>
      <c r="M15" s="33">
        <f>SLOPE($B15:$L15,$B$7:$L$7)</f>
        <v>-14.090909090909092</v>
      </c>
      <c r="N15" s="33">
        <f>SLOPE(G15:L15,$G$7:$L$7)</f>
        <v>-14.4</v>
      </c>
      <c r="O15" s="33">
        <f>SLOPE(I15:L15,$I$7:$L$7)</f>
        <v>-8.5</v>
      </c>
    </row>
    <row r="16" spans="1:16" s="4" customFormat="1" ht="12.75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6"/>
    </row>
    <row r="17" spans="1:15" s="4" customFormat="1" ht="12.75" x14ac:dyDescent="0.25">
      <c r="A17" s="17" t="s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9"/>
      <c r="O17" s="20"/>
    </row>
    <row r="18" spans="1:15" s="4" customFormat="1" ht="12.75" x14ac:dyDescent="0.25">
      <c r="A18" s="21" t="s">
        <v>13</v>
      </c>
      <c r="B18" s="22">
        <v>274</v>
      </c>
      <c r="C18" s="22">
        <v>329</v>
      </c>
      <c r="D18" s="22">
        <v>304</v>
      </c>
      <c r="E18" s="23">
        <v>240</v>
      </c>
      <c r="F18" s="24">
        <v>227</v>
      </c>
      <c r="G18" s="24">
        <v>221</v>
      </c>
      <c r="H18" s="24">
        <v>213</v>
      </c>
      <c r="I18" s="24">
        <v>212</v>
      </c>
      <c r="J18" s="24">
        <v>173</v>
      </c>
      <c r="K18" s="24">
        <v>167</v>
      </c>
      <c r="L18" s="24">
        <v>129</v>
      </c>
      <c r="M18" s="38">
        <f>SLOPE($B18:$L18,$B$7:$L$7)</f>
        <v>-16.690909090909091</v>
      </c>
      <c r="N18" s="38">
        <f>SLOPE(G18:L18,$G$7:$L$7)</f>
        <v>-18.2</v>
      </c>
      <c r="O18" s="38">
        <f>SLOPE(I18:L18,$I$7:$L$7)</f>
        <v>-25.5</v>
      </c>
    </row>
    <row r="19" spans="1:15" s="4" customFormat="1" ht="12.75" x14ac:dyDescent="0.25">
      <c r="A19" s="29" t="s">
        <v>14</v>
      </c>
      <c r="B19" s="30">
        <v>486</v>
      </c>
      <c r="C19" s="30">
        <v>443</v>
      </c>
      <c r="D19" s="30">
        <v>492</v>
      </c>
      <c r="E19" s="31">
        <v>442</v>
      </c>
      <c r="F19" s="32">
        <v>360</v>
      </c>
      <c r="G19" s="32">
        <v>317</v>
      </c>
      <c r="H19" s="32">
        <v>330</v>
      </c>
      <c r="I19" s="32">
        <v>322</v>
      </c>
      <c r="J19" s="32">
        <v>418</v>
      </c>
      <c r="K19" s="32">
        <v>445</v>
      </c>
      <c r="L19" s="32">
        <v>433</v>
      </c>
      <c r="M19" s="38">
        <f>SLOPE($B19:$L19,$B$7:$L$7)</f>
        <v>-6.8090909090909095</v>
      </c>
      <c r="N19" s="38">
        <f>SLOPE(G19:L19,$G$7:$L$7)</f>
        <v>29.171428571428571</v>
      </c>
      <c r="O19" s="38">
        <f>SLOPE(I19:L19,$I$7:$L$7)</f>
        <v>36</v>
      </c>
    </row>
    <row r="20" spans="1:15" s="4" customFormat="1" ht="12.75" x14ac:dyDescent="0.25">
      <c r="A20" s="26" t="s">
        <v>15</v>
      </c>
      <c r="B20" s="27">
        <v>760</v>
      </c>
      <c r="C20" s="27">
        <v>772</v>
      </c>
      <c r="D20" s="27">
        <v>796</v>
      </c>
      <c r="E20" s="27">
        <v>682</v>
      </c>
      <c r="F20" s="27">
        <v>587</v>
      </c>
      <c r="G20" s="27">
        <v>538</v>
      </c>
      <c r="H20" s="27">
        <v>543</v>
      </c>
      <c r="I20" s="27">
        <v>534</v>
      </c>
      <c r="J20" s="27">
        <v>591</v>
      </c>
      <c r="K20" s="27">
        <v>612</v>
      </c>
      <c r="L20" s="27">
        <f t="shared" ref="L20" si="2">SUM(L18:L19)</f>
        <v>562</v>
      </c>
      <c r="M20" s="39">
        <f>SLOPE($B20:$L20,$B$7:$L$7)</f>
        <v>-23.5</v>
      </c>
      <c r="N20" s="39">
        <f>SLOPE(G20:L20,$G$7:$L$7)</f>
        <v>10.971428571428572</v>
      </c>
      <c r="O20" s="39">
        <f>SLOPE(I20:L20,$I$7:$L$7)</f>
        <v>10.5</v>
      </c>
    </row>
    <row r="21" spans="1:15" s="4" customFormat="1" ht="12.75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6"/>
    </row>
    <row r="22" spans="1:15" s="4" customFormat="1" ht="12.75" x14ac:dyDescent="0.25">
      <c r="A22" s="17" t="s">
        <v>16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9"/>
      <c r="O22" s="20"/>
    </row>
    <row r="23" spans="1:15" s="4" customFormat="1" ht="12.75" x14ac:dyDescent="0.25">
      <c r="A23" s="21" t="s">
        <v>17</v>
      </c>
      <c r="B23" s="22">
        <v>26</v>
      </c>
      <c r="C23" s="22">
        <v>50</v>
      </c>
      <c r="D23" s="22">
        <v>50</v>
      </c>
      <c r="E23" s="23">
        <v>51</v>
      </c>
      <c r="F23" s="24">
        <v>40</v>
      </c>
      <c r="G23" s="24">
        <v>50</v>
      </c>
      <c r="H23" s="24">
        <v>48</v>
      </c>
      <c r="I23" s="24">
        <v>49</v>
      </c>
      <c r="J23" s="24">
        <v>43</v>
      </c>
      <c r="K23" s="24">
        <v>65</v>
      </c>
      <c r="L23" s="24">
        <v>65</v>
      </c>
      <c r="M23" s="40">
        <f>SLOPE($B23:$L23,$B$7:$L$7)</f>
        <v>2.163636363636364</v>
      </c>
      <c r="N23" s="40">
        <f>SLOPE(G23:L23,$G$7:$L$7)</f>
        <v>3.4285714285714284</v>
      </c>
      <c r="O23" s="40">
        <f>SLOPE(I23:L23,$I$7:$L$7)</f>
        <v>7</v>
      </c>
    </row>
    <row r="24" spans="1:15" s="4" customFormat="1" ht="12.75" x14ac:dyDescent="0.25">
      <c r="A24" s="21" t="s">
        <v>18</v>
      </c>
      <c r="B24" s="22">
        <v>128</v>
      </c>
      <c r="C24" s="22">
        <v>154</v>
      </c>
      <c r="D24" s="22">
        <v>184</v>
      </c>
      <c r="E24" s="23">
        <v>224</v>
      </c>
      <c r="F24" s="24">
        <v>219</v>
      </c>
      <c r="G24" s="24">
        <v>216</v>
      </c>
      <c r="H24" s="24">
        <v>216</v>
      </c>
      <c r="I24" s="24">
        <v>249</v>
      </c>
      <c r="J24" s="24">
        <v>259</v>
      </c>
      <c r="K24" s="41">
        <v>255</v>
      </c>
      <c r="L24" s="41">
        <v>235</v>
      </c>
      <c r="M24" s="40">
        <f>SLOPE($B24:$L24,$B$7:$L$7)</f>
        <v>11.00909090909091</v>
      </c>
      <c r="N24" s="40">
        <f>SLOPE(G24:L24,$G$7:$L$7)</f>
        <v>6.3428571428571425</v>
      </c>
      <c r="O24" s="40">
        <f>SLOPE(I24:L24,$I$7:$L$7)</f>
        <v>-4.5999999999999996</v>
      </c>
    </row>
    <row r="25" spans="1:15" s="4" customFormat="1" ht="12.75" x14ac:dyDescent="0.25">
      <c r="A25" s="26" t="s">
        <v>19</v>
      </c>
      <c r="B25" s="27">
        <v>154</v>
      </c>
      <c r="C25" s="27">
        <v>204</v>
      </c>
      <c r="D25" s="27">
        <v>234</v>
      </c>
      <c r="E25" s="27">
        <v>275</v>
      </c>
      <c r="F25" s="27">
        <v>259</v>
      </c>
      <c r="G25" s="27">
        <v>266</v>
      </c>
      <c r="H25" s="27">
        <v>264</v>
      </c>
      <c r="I25" s="27">
        <v>298</v>
      </c>
      <c r="J25" s="27">
        <v>302</v>
      </c>
      <c r="K25" s="27">
        <v>320</v>
      </c>
      <c r="L25" s="27">
        <f t="shared" ref="L25" si="3">SUM(L23:L24)</f>
        <v>300</v>
      </c>
      <c r="M25" s="42">
        <f>SLOPE($B25:$L25,$B$7:$L$7)</f>
        <v>13.17272727272727</v>
      </c>
      <c r="N25" s="42">
        <f>SLOPE(G25:L25,$G$7:$L$7)</f>
        <v>9.7714285714285722</v>
      </c>
      <c r="O25" s="42">
        <f>SLOPE(I25:L25,$I$7:$L$7)</f>
        <v>2.4</v>
      </c>
    </row>
    <row r="26" spans="1:15" s="4" customFormat="1" ht="12.75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16"/>
    </row>
    <row r="27" spans="1:15" s="4" customFormat="1" ht="12.75" x14ac:dyDescent="0.25">
      <c r="A27" s="17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9"/>
      <c r="O27" s="20"/>
    </row>
    <row r="28" spans="1:15" s="4" customFormat="1" ht="12.75" x14ac:dyDescent="0.25">
      <c r="A28" s="43" t="s">
        <v>21</v>
      </c>
      <c r="B28" s="44">
        <v>68</v>
      </c>
      <c r="C28" s="44">
        <v>66</v>
      </c>
      <c r="D28" s="44">
        <v>67</v>
      </c>
      <c r="E28" s="45">
        <v>65</v>
      </c>
      <c r="F28" s="44">
        <v>52</v>
      </c>
      <c r="G28" s="44">
        <v>49</v>
      </c>
      <c r="H28" s="44">
        <v>46</v>
      </c>
      <c r="I28" s="44">
        <v>53</v>
      </c>
      <c r="J28" s="44">
        <v>49</v>
      </c>
      <c r="K28" s="44">
        <v>45</v>
      </c>
      <c r="L28" s="44">
        <v>45</v>
      </c>
      <c r="M28" s="46">
        <f>SLOPE($B28:$L28,$B$7:$L$7)</f>
        <v>-2.5727272727272728</v>
      </c>
      <c r="N28" s="46">
        <f>SLOPE(G28:L28,$G$7:$L$7)</f>
        <v>-0.77142857142857146</v>
      </c>
      <c r="O28" s="46">
        <f>SLOPE(I28:L28,$I$7:$L$7)</f>
        <v>-2.8</v>
      </c>
    </row>
    <row r="29" spans="1:15" s="4" customFormat="1" ht="12.75" x14ac:dyDescent="0.25">
      <c r="A29" s="21" t="s">
        <v>22</v>
      </c>
      <c r="B29" s="22">
        <v>17</v>
      </c>
      <c r="C29" s="22">
        <v>25</v>
      </c>
      <c r="D29" s="22">
        <v>34</v>
      </c>
      <c r="E29" s="23">
        <v>38</v>
      </c>
      <c r="F29" s="24">
        <v>35</v>
      </c>
      <c r="G29" s="24">
        <v>32</v>
      </c>
      <c r="H29" s="24">
        <v>19</v>
      </c>
      <c r="I29" s="24">
        <v>20</v>
      </c>
      <c r="J29" s="24">
        <v>18</v>
      </c>
      <c r="K29" s="24">
        <v>16</v>
      </c>
      <c r="L29" s="24">
        <v>18</v>
      </c>
      <c r="M29" s="46">
        <f>SLOPE($B29:$L29,$B$7:$L$7)</f>
        <v>-1.1909090909090909</v>
      </c>
      <c r="N29" s="46">
        <f>SLOPE(G29:L29,$G$7:$L$7)</f>
        <v>-2.3142857142857145</v>
      </c>
      <c r="O29" s="46">
        <f>SLOPE(I29:L29,$I$7:$L$7)</f>
        <v>-0.8</v>
      </c>
    </row>
    <row r="30" spans="1:15" s="4" customFormat="1" ht="12.75" x14ac:dyDescent="0.25">
      <c r="A30" s="21" t="s">
        <v>23</v>
      </c>
      <c r="B30" s="22">
        <v>51</v>
      </c>
      <c r="C30" s="22">
        <v>58</v>
      </c>
      <c r="D30" s="22">
        <v>56</v>
      </c>
      <c r="E30" s="23">
        <v>58</v>
      </c>
      <c r="F30" s="24">
        <v>48</v>
      </c>
      <c r="G30" s="24">
        <v>45</v>
      </c>
      <c r="H30" s="24">
        <v>45</v>
      </c>
      <c r="I30" s="24">
        <v>38</v>
      </c>
      <c r="J30" s="24">
        <v>29</v>
      </c>
      <c r="K30" s="24">
        <v>25</v>
      </c>
      <c r="L30" s="24">
        <v>31</v>
      </c>
      <c r="M30" s="46">
        <f>SLOPE($B30:$L30,$B$7:$L$7)</f>
        <v>-3.2363636363636363</v>
      </c>
      <c r="N30" s="46">
        <f>SLOPE(G30:L30,$G$7:$L$7)</f>
        <v>-3.9714285714285715</v>
      </c>
      <c r="O30" s="46">
        <f>SLOPE(I30:L30,$I$7:$L$7)</f>
        <v>-2.5</v>
      </c>
    </row>
    <row r="31" spans="1:15" s="4" customFormat="1" ht="12.75" x14ac:dyDescent="0.25">
      <c r="A31" s="21" t="s">
        <v>24</v>
      </c>
      <c r="B31" s="22">
        <v>63</v>
      </c>
      <c r="C31" s="22">
        <v>81</v>
      </c>
      <c r="D31" s="22">
        <v>81</v>
      </c>
      <c r="E31" s="23">
        <v>66</v>
      </c>
      <c r="F31" s="24">
        <v>66</v>
      </c>
      <c r="G31" s="24">
        <v>56</v>
      </c>
      <c r="H31" s="24">
        <v>44</v>
      </c>
      <c r="I31" s="24">
        <v>42</v>
      </c>
      <c r="J31" s="24">
        <v>47</v>
      </c>
      <c r="K31" s="24">
        <v>40</v>
      </c>
      <c r="L31" s="24">
        <v>43</v>
      </c>
      <c r="M31" s="46">
        <f>SLOPE($B31:$L31,$B$7:$L$7)</f>
        <v>-3.9636363636363638</v>
      </c>
      <c r="N31" s="46">
        <f>SLOPE(G31:L31,$G$7:$L$7)</f>
        <v>-2.0571428571428569</v>
      </c>
      <c r="O31" s="46">
        <f>SLOPE(I31:L31,$I$7:$L$7)</f>
        <v>-0.4</v>
      </c>
    </row>
    <row r="32" spans="1:15" s="4" customFormat="1" ht="12.75" x14ac:dyDescent="0.25">
      <c r="A32" s="26" t="s">
        <v>25</v>
      </c>
      <c r="B32" s="47">
        <v>199</v>
      </c>
      <c r="C32" s="47">
        <v>230</v>
      </c>
      <c r="D32" s="47">
        <v>238</v>
      </c>
      <c r="E32" s="47">
        <v>227</v>
      </c>
      <c r="F32" s="47">
        <v>201</v>
      </c>
      <c r="G32" s="47">
        <v>182</v>
      </c>
      <c r="H32" s="47">
        <v>154</v>
      </c>
      <c r="I32" s="47">
        <v>153</v>
      </c>
      <c r="J32" s="47">
        <v>140</v>
      </c>
      <c r="K32" s="47">
        <v>126</v>
      </c>
      <c r="L32" s="47">
        <f t="shared" ref="L32" si="4">SUM(L28:L31)</f>
        <v>137</v>
      </c>
      <c r="M32" s="48">
        <f>SLOPE($B32:$L32,$B$7:$L$7)</f>
        <v>-11.045454545454545</v>
      </c>
      <c r="N32" s="48">
        <f>SLOPE(G32:L32,$G$7:$L$7)</f>
        <v>-9.1999999999999993</v>
      </c>
      <c r="O32" s="48">
        <f>SLOPE(I32:L32,$I$7:$L$7)</f>
        <v>-6.2</v>
      </c>
    </row>
    <row r="33" spans="1:20" s="4" customFormat="1" ht="12.75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49"/>
    </row>
    <row r="34" spans="1:20" s="4" customFormat="1" ht="12.75" x14ac:dyDescent="0.25">
      <c r="A34" s="17" t="s">
        <v>47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19"/>
      <c r="O34" s="20"/>
    </row>
    <row r="35" spans="1:20" s="4" customFormat="1" ht="12.75" x14ac:dyDescent="0.25">
      <c r="A35" s="21" t="s">
        <v>26</v>
      </c>
      <c r="B35" s="22">
        <v>47</v>
      </c>
      <c r="C35" s="22">
        <v>58</v>
      </c>
      <c r="D35" s="22">
        <v>58</v>
      </c>
      <c r="E35" s="23">
        <v>66</v>
      </c>
      <c r="F35" s="24">
        <v>64</v>
      </c>
      <c r="G35" s="24">
        <v>60</v>
      </c>
      <c r="H35" s="24">
        <v>54</v>
      </c>
      <c r="I35" s="24">
        <v>40</v>
      </c>
      <c r="J35" s="24">
        <v>34</v>
      </c>
      <c r="K35" s="24">
        <v>40</v>
      </c>
      <c r="L35" s="24">
        <v>42</v>
      </c>
      <c r="M35" s="25">
        <f t="shared" ref="M35:M40" si="5">SLOPE($B35:$L35,$B$7:$L$7)</f>
        <v>-2.1</v>
      </c>
      <c r="N35" s="25">
        <f t="shared" ref="N35:N40" si="6">SLOPE(G35:L35,$G$7:$L$7)</f>
        <v>-3.9428571428571431</v>
      </c>
      <c r="O35" s="25">
        <f t="shared" ref="O35:O40" si="7">SLOPE(I35:L35,$I$7:$L$7)</f>
        <v>1.2</v>
      </c>
    </row>
    <row r="36" spans="1:20" s="4" customFormat="1" ht="12.75" x14ac:dyDescent="0.25">
      <c r="A36" s="21" t="s">
        <v>27</v>
      </c>
      <c r="B36" s="22">
        <v>88</v>
      </c>
      <c r="C36" s="22">
        <v>77</v>
      </c>
      <c r="D36" s="22">
        <v>82</v>
      </c>
      <c r="E36" s="23">
        <v>91</v>
      </c>
      <c r="F36" s="24">
        <v>73</v>
      </c>
      <c r="G36" s="24">
        <v>64</v>
      </c>
      <c r="H36" s="24">
        <v>66</v>
      </c>
      <c r="I36" s="24">
        <v>73</v>
      </c>
      <c r="J36" s="24">
        <v>70</v>
      </c>
      <c r="K36" s="24">
        <v>76</v>
      </c>
      <c r="L36" s="24">
        <v>72</v>
      </c>
      <c r="M36" s="25">
        <f t="shared" si="5"/>
        <v>-1.4818181818181819</v>
      </c>
      <c r="N36" s="25">
        <f t="shared" si="6"/>
        <v>1.9142857142857144</v>
      </c>
      <c r="O36" s="25">
        <f t="shared" si="7"/>
        <v>0.3</v>
      </c>
      <c r="T36" s="50"/>
    </row>
    <row r="37" spans="1:20" s="4" customFormat="1" ht="12.75" x14ac:dyDescent="0.25">
      <c r="A37" s="21" t="s">
        <v>28</v>
      </c>
      <c r="B37" s="22">
        <v>13</v>
      </c>
      <c r="C37" s="22">
        <v>16</v>
      </c>
      <c r="D37" s="22">
        <v>37</v>
      </c>
      <c r="E37" s="23">
        <v>29</v>
      </c>
      <c r="F37" s="24">
        <v>5</v>
      </c>
      <c r="G37" s="24">
        <v>1</v>
      </c>
      <c r="H37" s="24">
        <v>10</v>
      </c>
      <c r="I37" s="24">
        <v>15</v>
      </c>
      <c r="J37" s="24">
        <v>14</v>
      </c>
      <c r="K37" s="24">
        <v>13</v>
      </c>
      <c r="L37" s="24">
        <v>16</v>
      </c>
      <c r="M37" s="25">
        <f t="shared" si="5"/>
        <v>-0.80909090909090897</v>
      </c>
      <c r="N37" s="25">
        <f t="shared" si="6"/>
        <v>2.3714285714285714</v>
      </c>
      <c r="O37" s="25">
        <f t="shared" si="7"/>
        <v>0.2</v>
      </c>
      <c r="T37" s="50"/>
    </row>
    <row r="38" spans="1:20" s="4" customFormat="1" ht="12.75" x14ac:dyDescent="0.25">
      <c r="A38" s="21" t="s">
        <v>29</v>
      </c>
      <c r="B38" s="22">
        <v>55</v>
      </c>
      <c r="C38" s="22">
        <v>55</v>
      </c>
      <c r="D38" s="22">
        <v>74</v>
      </c>
      <c r="E38" s="23">
        <v>70</v>
      </c>
      <c r="F38" s="24">
        <v>55</v>
      </c>
      <c r="G38" s="24">
        <v>45</v>
      </c>
      <c r="H38" s="24">
        <v>41</v>
      </c>
      <c r="I38" s="24">
        <v>43</v>
      </c>
      <c r="J38" s="24">
        <v>33</v>
      </c>
      <c r="K38" s="24">
        <v>37</v>
      </c>
      <c r="L38" s="24">
        <v>42</v>
      </c>
      <c r="M38" s="25">
        <f t="shared" si="5"/>
        <v>-2.9818181818181819</v>
      </c>
      <c r="N38" s="25">
        <f t="shared" si="6"/>
        <v>-1.0571428571428572</v>
      </c>
      <c r="O38" s="25">
        <f t="shared" si="7"/>
        <v>0.1</v>
      </c>
    </row>
    <row r="39" spans="1:20" s="4" customFormat="1" ht="12.75" x14ac:dyDescent="0.25">
      <c r="A39" s="21" t="s">
        <v>30</v>
      </c>
      <c r="B39" s="22">
        <v>29</v>
      </c>
      <c r="C39" s="22">
        <v>27</v>
      </c>
      <c r="D39" s="22">
        <v>27</v>
      </c>
      <c r="E39" s="23">
        <v>30</v>
      </c>
      <c r="F39" s="24">
        <v>29</v>
      </c>
      <c r="G39" s="24">
        <v>29</v>
      </c>
      <c r="H39" s="24">
        <v>30</v>
      </c>
      <c r="I39" s="24">
        <v>30</v>
      </c>
      <c r="J39" s="24">
        <v>29</v>
      </c>
      <c r="K39" s="24">
        <v>31</v>
      </c>
      <c r="L39" s="24">
        <v>31</v>
      </c>
      <c r="M39" s="25">
        <f t="shared" si="5"/>
        <v>0.3</v>
      </c>
      <c r="N39" s="25">
        <f t="shared" si="6"/>
        <v>0.34285714285714286</v>
      </c>
      <c r="O39" s="25">
        <f t="shared" si="7"/>
        <v>0.5</v>
      </c>
    </row>
    <row r="40" spans="1:20" s="4" customFormat="1" ht="12.75" x14ac:dyDescent="0.25">
      <c r="A40" s="26" t="s">
        <v>31</v>
      </c>
      <c r="B40" s="27">
        <v>232</v>
      </c>
      <c r="C40" s="27">
        <v>233</v>
      </c>
      <c r="D40" s="27">
        <v>278</v>
      </c>
      <c r="E40" s="27">
        <v>286</v>
      </c>
      <c r="F40" s="27">
        <v>226</v>
      </c>
      <c r="G40" s="27">
        <v>199</v>
      </c>
      <c r="H40" s="27">
        <v>201</v>
      </c>
      <c r="I40" s="27">
        <v>201</v>
      </c>
      <c r="J40" s="27">
        <v>180</v>
      </c>
      <c r="K40" s="27">
        <v>197</v>
      </c>
      <c r="L40" s="27">
        <f t="shared" ref="L40" si="8">SUM(L35:L39)</f>
        <v>203</v>
      </c>
      <c r="M40" s="33">
        <f t="shared" si="5"/>
        <v>-7.0727272727272741</v>
      </c>
      <c r="N40" s="33">
        <f t="shared" si="6"/>
        <v>-0.37142857142857144</v>
      </c>
      <c r="O40" s="33">
        <f t="shared" si="7"/>
        <v>2.2999999999999998</v>
      </c>
    </row>
    <row r="41" spans="1:20" s="4" customFormat="1" ht="12.75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49"/>
      <c r="P41" s="51"/>
    </row>
    <row r="42" spans="1:20" s="4" customFormat="1" ht="12.75" x14ac:dyDescent="0.25">
      <c r="A42" s="17" t="s">
        <v>32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52"/>
      <c r="P42" s="51"/>
    </row>
    <row r="43" spans="1:20" s="4" customFormat="1" ht="12.75" x14ac:dyDescent="0.25">
      <c r="A43" s="34" t="s">
        <v>33</v>
      </c>
      <c r="B43" s="35">
        <v>71</v>
      </c>
      <c r="C43" s="35">
        <v>71</v>
      </c>
      <c r="D43" s="35">
        <v>79</v>
      </c>
      <c r="E43" s="36">
        <v>92</v>
      </c>
      <c r="F43" s="37">
        <v>73</v>
      </c>
      <c r="G43" s="37">
        <v>80</v>
      </c>
      <c r="H43" s="37">
        <v>84</v>
      </c>
      <c r="I43" s="37">
        <v>87</v>
      </c>
      <c r="J43" s="37">
        <v>97</v>
      </c>
      <c r="K43" s="37">
        <v>82</v>
      </c>
      <c r="L43" s="37">
        <v>83</v>
      </c>
      <c r="M43" s="25">
        <f t="shared" ref="M43:M48" si="9">SLOPE($B43:$L43,$B$7:$L$7)</f>
        <v>1.4454545454545455</v>
      </c>
      <c r="N43" s="25">
        <f t="shared" ref="N43:N48" si="10">SLOPE(G43:L43,$G$7:$L$7)</f>
        <v>0.54285714285714282</v>
      </c>
      <c r="O43" s="25">
        <f t="shared" ref="O43:O48" si="11">SLOPE(I43:L43,$I$7:$L$7)</f>
        <v>-2.7</v>
      </c>
    </row>
    <row r="44" spans="1:20" s="4" customFormat="1" ht="12.75" x14ac:dyDescent="0.25">
      <c r="A44" s="21" t="s">
        <v>34</v>
      </c>
      <c r="B44" s="22">
        <v>24</v>
      </c>
      <c r="C44" s="22">
        <v>22</v>
      </c>
      <c r="D44" s="22">
        <v>23</v>
      </c>
      <c r="E44" s="23">
        <v>17</v>
      </c>
      <c r="F44" s="24">
        <v>12</v>
      </c>
      <c r="G44" s="24">
        <v>14</v>
      </c>
      <c r="H44" s="24">
        <v>19</v>
      </c>
      <c r="I44" s="24">
        <v>21</v>
      </c>
      <c r="J44" s="24">
        <v>21</v>
      </c>
      <c r="K44" s="24">
        <v>18</v>
      </c>
      <c r="L44" s="24">
        <v>23</v>
      </c>
      <c r="M44" s="25">
        <f t="shared" si="9"/>
        <v>-0.10909090909090909</v>
      </c>
      <c r="N44" s="25">
        <f t="shared" si="10"/>
        <v>1.2</v>
      </c>
      <c r="O44" s="25">
        <f t="shared" si="11"/>
        <v>0.3</v>
      </c>
    </row>
    <row r="45" spans="1:20" s="4" customFormat="1" ht="12.75" x14ac:dyDescent="0.25">
      <c r="A45" s="21" t="s">
        <v>35</v>
      </c>
      <c r="B45" s="22">
        <v>39</v>
      </c>
      <c r="C45" s="22">
        <v>47</v>
      </c>
      <c r="D45" s="22">
        <v>58</v>
      </c>
      <c r="E45" s="23">
        <v>66</v>
      </c>
      <c r="F45" s="24">
        <v>56</v>
      </c>
      <c r="G45" s="24">
        <v>51</v>
      </c>
      <c r="H45" s="24">
        <v>60</v>
      </c>
      <c r="I45" s="24">
        <v>63</v>
      </c>
      <c r="J45" s="24">
        <v>70</v>
      </c>
      <c r="K45" s="24">
        <v>80</v>
      </c>
      <c r="L45" s="24">
        <v>93</v>
      </c>
      <c r="M45" s="25">
        <f t="shared" si="9"/>
        <v>3.9636363636363638</v>
      </c>
      <c r="N45" s="25">
        <f t="shared" si="10"/>
        <v>7.9142857142857146</v>
      </c>
      <c r="O45" s="25">
        <f t="shared" si="11"/>
        <v>10</v>
      </c>
    </row>
    <row r="46" spans="1:20" s="4" customFormat="1" ht="12.75" x14ac:dyDescent="0.25">
      <c r="A46" s="21" t="s">
        <v>36</v>
      </c>
      <c r="B46" s="22">
        <v>11</v>
      </c>
      <c r="C46" s="22">
        <v>16</v>
      </c>
      <c r="D46" s="22">
        <v>27</v>
      </c>
      <c r="E46" s="23">
        <v>29</v>
      </c>
      <c r="F46" s="24">
        <v>21</v>
      </c>
      <c r="G46" s="24">
        <v>20</v>
      </c>
      <c r="H46" s="24">
        <v>14</v>
      </c>
      <c r="I46" s="24">
        <v>8</v>
      </c>
      <c r="J46" s="24">
        <v>14</v>
      </c>
      <c r="K46" s="24">
        <v>17</v>
      </c>
      <c r="L46" s="24">
        <v>13</v>
      </c>
      <c r="M46" s="25">
        <f t="shared" si="9"/>
        <v>-0.67272727272727273</v>
      </c>
      <c r="N46" s="25">
        <f t="shared" si="10"/>
        <v>-0.5714285714285714</v>
      </c>
      <c r="O46" s="25">
        <f t="shared" si="11"/>
        <v>1.8</v>
      </c>
    </row>
    <row r="47" spans="1:20" s="4" customFormat="1" ht="12.75" x14ac:dyDescent="0.25">
      <c r="A47" s="21" t="s">
        <v>37</v>
      </c>
      <c r="B47" s="22">
        <v>48</v>
      </c>
      <c r="C47" s="22">
        <v>52</v>
      </c>
      <c r="D47" s="22">
        <v>58</v>
      </c>
      <c r="E47" s="23">
        <v>54</v>
      </c>
      <c r="F47" s="24">
        <v>45</v>
      </c>
      <c r="G47" s="24">
        <v>49</v>
      </c>
      <c r="H47" s="24">
        <v>48</v>
      </c>
      <c r="I47" s="24">
        <v>52</v>
      </c>
      <c r="J47" s="24">
        <v>39</v>
      </c>
      <c r="K47" s="24">
        <v>38</v>
      </c>
      <c r="L47" s="24">
        <v>49</v>
      </c>
      <c r="M47" s="25">
        <f t="shared" si="9"/>
        <v>-0.99090909090909096</v>
      </c>
      <c r="N47" s="25">
        <f t="shared" si="10"/>
        <v>-1.2285714285714286</v>
      </c>
      <c r="O47" s="25">
        <f t="shared" si="11"/>
        <v>-1</v>
      </c>
    </row>
    <row r="48" spans="1:20" s="4" customFormat="1" ht="12.75" x14ac:dyDescent="0.25">
      <c r="A48" s="26" t="s">
        <v>38</v>
      </c>
      <c r="B48" s="27">
        <v>193</v>
      </c>
      <c r="C48" s="27">
        <v>208</v>
      </c>
      <c r="D48" s="27">
        <v>245</v>
      </c>
      <c r="E48" s="27">
        <v>258</v>
      </c>
      <c r="F48" s="27">
        <v>207</v>
      </c>
      <c r="G48" s="27">
        <v>214</v>
      </c>
      <c r="H48" s="27">
        <v>225</v>
      </c>
      <c r="I48" s="27">
        <v>231</v>
      </c>
      <c r="J48" s="27">
        <v>241</v>
      </c>
      <c r="K48" s="27">
        <v>235</v>
      </c>
      <c r="L48" s="27">
        <f>SUM(L43:L47)</f>
        <v>261</v>
      </c>
      <c r="M48" s="53">
        <f t="shared" si="9"/>
        <v>3.6363636363636362</v>
      </c>
      <c r="N48" s="28">
        <f t="shared" si="10"/>
        <v>7.8571428571428568</v>
      </c>
      <c r="O48" s="53">
        <f t="shared" si="11"/>
        <v>8.4</v>
      </c>
    </row>
    <row r="49" spans="1:16" s="4" customFormat="1" ht="12.75" x14ac:dyDescent="0.25">
      <c r="A49" s="3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4"/>
      <c r="O49" s="56"/>
      <c r="P49" s="51"/>
    </row>
    <row r="50" spans="1:16" s="4" customFormat="1" ht="12.75" x14ac:dyDescent="0.25">
      <c r="A50" s="57" t="s">
        <v>39</v>
      </c>
      <c r="B50" s="58">
        <v>1738</v>
      </c>
      <c r="C50" s="58">
        <v>1865</v>
      </c>
      <c r="D50" s="58">
        <v>2045</v>
      </c>
      <c r="E50" s="58">
        <v>1964</v>
      </c>
      <c r="F50" s="58">
        <v>1661</v>
      </c>
      <c r="G50" s="58">
        <v>1561</v>
      </c>
      <c r="H50" s="58">
        <v>1515</v>
      </c>
      <c r="I50" s="58">
        <v>1523</v>
      </c>
      <c r="J50" s="58">
        <v>1539</v>
      </c>
      <c r="K50" s="58">
        <v>1577</v>
      </c>
      <c r="L50" s="58">
        <f>SUM(L48,L40,L32,L25,L20,L15,L11)</f>
        <v>1560</v>
      </c>
      <c r="M50" s="59">
        <f>SLOPE($B50:$L50,$B$7:$L$7)</f>
        <v>-41.709090909090904</v>
      </c>
      <c r="N50" s="59">
        <f>SLOPE(G50:L50,$G$7:$L$7)</f>
        <v>5.628571428571429</v>
      </c>
      <c r="O50" s="59">
        <f>SLOPE(I50:L50,$I$7:$L$7)</f>
        <v>14.9</v>
      </c>
    </row>
    <row r="51" spans="1:16" s="4" customFormat="1" ht="8.25" customHeight="1" x14ac:dyDescent="0.25">
      <c r="A51" s="6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6" s="4" customFormat="1" ht="12.75" x14ac:dyDescent="0.25">
      <c r="A52" s="1" t="s">
        <v>40</v>
      </c>
      <c r="B52" s="2"/>
      <c r="C52" s="2"/>
      <c r="D52" s="2"/>
      <c r="E52" s="2"/>
      <c r="F52" s="2"/>
      <c r="G52" s="2"/>
      <c r="H52" s="2"/>
      <c r="I52" s="2"/>
      <c r="J52" s="2"/>
      <c r="K52" s="61"/>
      <c r="L52" s="61"/>
      <c r="M52" s="2"/>
      <c r="N52" s="2"/>
      <c r="O52" s="2"/>
    </row>
    <row r="53" spans="1:16" s="4" customFormat="1" ht="12.75" x14ac:dyDescent="0.25">
      <c r="A53" s="1" t="s">
        <v>63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</sheetData>
  <mergeCells count="1">
    <mergeCell ref="A6:A7"/>
  </mergeCells>
  <printOptions horizontalCentered="1"/>
  <pageMargins left="0.25" right="0.25" top="0.25" bottom="0.25" header="0.5" footer="0.5"/>
  <pageSetup scale="80" fitToHeight="0" orientation="landscape" r:id="rId1"/>
  <ignoredErrors>
    <ignoredError sqref="N10:O10 N14:O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workbookViewId="0">
      <selection activeCell="R50" sqref="R50"/>
    </sheetView>
  </sheetViews>
  <sheetFormatPr defaultRowHeight="12" x14ac:dyDescent="0.25"/>
  <cols>
    <col min="1" max="1" width="37.7109375" style="63" customWidth="1"/>
    <col min="2" max="2" width="7.7109375" style="64" customWidth="1"/>
    <col min="3" max="12" width="7.7109375" style="65" customWidth="1"/>
    <col min="13" max="13" width="9.5703125" style="65" customWidth="1"/>
    <col min="14" max="14" width="10.7109375" style="65" bestFit="1" customWidth="1"/>
    <col min="15" max="16384" width="9.140625" style="67"/>
  </cols>
  <sheetData>
    <row r="1" spans="1:14" x14ac:dyDescent="0.25">
      <c r="A1" s="63" t="s">
        <v>0</v>
      </c>
      <c r="N1" s="66">
        <v>43032</v>
      </c>
    </row>
    <row r="2" spans="1:14" x14ac:dyDescent="0.25">
      <c r="A2" s="63" t="s">
        <v>57</v>
      </c>
    </row>
    <row r="4" spans="1:14" s="71" customFormat="1" ht="15.75" x14ac:dyDescent="0.25">
      <c r="A4" s="68" t="s">
        <v>62</v>
      </c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6" spans="1:14" ht="12.75" customHeight="1" x14ac:dyDescent="0.25">
      <c r="A6" s="136" t="s">
        <v>1</v>
      </c>
      <c r="B6" s="72" t="s">
        <v>41</v>
      </c>
      <c r="C6" s="132" t="s">
        <v>2</v>
      </c>
      <c r="D6" s="132" t="s">
        <v>2</v>
      </c>
      <c r="E6" s="132" t="s">
        <v>2</v>
      </c>
      <c r="F6" s="132" t="s">
        <v>2</v>
      </c>
      <c r="G6" s="132" t="s">
        <v>2</v>
      </c>
      <c r="H6" s="130" t="s">
        <v>2</v>
      </c>
      <c r="I6" s="73" t="s">
        <v>2</v>
      </c>
      <c r="J6" s="132" t="s">
        <v>2</v>
      </c>
      <c r="K6" s="130" t="s">
        <v>2</v>
      </c>
      <c r="L6" s="132" t="s">
        <v>2</v>
      </c>
      <c r="M6" s="130" t="s">
        <v>59</v>
      </c>
      <c r="N6" s="132" t="s">
        <v>59</v>
      </c>
    </row>
    <row r="7" spans="1:14" ht="12.75" customHeight="1" x14ac:dyDescent="0.25">
      <c r="A7" s="137"/>
      <c r="B7" s="74">
        <v>2007</v>
      </c>
      <c r="C7" s="75">
        <v>2008</v>
      </c>
      <c r="D7" s="74">
        <v>2009</v>
      </c>
      <c r="E7" s="75">
        <v>2010</v>
      </c>
      <c r="F7" s="74">
        <v>2011</v>
      </c>
      <c r="G7" s="75">
        <v>2012</v>
      </c>
      <c r="H7" s="74">
        <v>2013</v>
      </c>
      <c r="I7" s="75">
        <v>2014</v>
      </c>
      <c r="J7" s="74">
        <v>2015</v>
      </c>
      <c r="K7" s="75">
        <v>2016</v>
      </c>
      <c r="L7" s="133">
        <v>2017</v>
      </c>
      <c r="M7" s="131" t="s">
        <v>60</v>
      </c>
      <c r="N7" s="75" t="s">
        <v>61</v>
      </c>
    </row>
    <row r="8" spans="1:14" s="80" customFormat="1" ht="7.5" customHeight="1" x14ac:dyDescent="0.25">
      <c r="A8" s="76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x14ac:dyDescent="0.25">
      <c r="A9" s="81" t="s">
        <v>42</v>
      </c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</row>
    <row r="10" spans="1:14" x14ac:dyDescent="0.25">
      <c r="A10" s="85" t="s">
        <v>7</v>
      </c>
      <c r="B10" s="86">
        <f>'MCD Students-Actual'!B10</f>
        <v>57</v>
      </c>
      <c r="C10" s="87">
        <f>('MCD Students-Actual'!C10- 'MCD Students-Actual'!$B10)/'MCD Students-Actual'!$B10</f>
        <v>0.14035087719298245</v>
      </c>
      <c r="D10" s="87">
        <f>('MCD Students-Actual'!D10- 'MCD Students-Actual'!$B10)/'MCD Students-Actual'!$B10</f>
        <v>0.22807017543859648</v>
      </c>
      <c r="E10" s="88">
        <f>('MCD Students-Actual'!E10- 'MCD Students-Actual'!$B10)/'MCD Students-Actual'!$B10</f>
        <v>5.2631578947368418E-2</v>
      </c>
      <c r="F10" s="89">
        <f>('MCD Students-Actual'!F10- 'MCD Students-Actual'!$B10)/'MCD Students-Actual'!$B10</f>
        <v>-0.14035087719298245</v>
      </c>
      <c r="G10" s="89">
        <f>('MCD Students-Actual'!G10- 'MCD Students-Actual'!$B10)/'MCD Students-Actual'!$B10</f>
        <v>-0.14035087719298245</v>
      </c>
      <c r="H10" s="89">
        <f>('MCD Students-Actual'!H10- 'MCD Students-Actual'!$B10)/'MCD Students-Actual'!$B10</f>
        <v>-0.43859649122807015</v>
      </c>
      <c r="I10" s="89">
        <f>('MCD Students-Actual'!I10- 'MCD Students-Actual'!$B10)/'MCD Students-Actual'!$B10</f>
        <v>-0.47368421052631576</v>
      </c>
      <c r="J10" s="89">
        <f>('MCD Students-Actual'!J10- 'MCD Students-Actual'!$B10)/'MCD Students-Actual'!$B10</f>
        <v>-0.36842105263157893</v>
      </c>
      <c r="K10" s="89">
        <f>('MCD Students-Actual'!K10- 'MCD Students-Actual'!$B10)/'MCD Students-Actual'!$B10</f>
        <v>-0.21052631578947367</v>
      </c>
      <c r="L10" s="89">
        <f>('MCD Students-Actual'!L10- 'MCD Students-Actual'!$B10)/'MCD Students-Actual'!$B10</f>
        <v>-0.17543859649122806</v>
      </c>
      <c r="M10" s="89">
        <f>('MCD Students-Actual'!L10- 'MCD Students-Actual'!$G10)/'MCD Students-Actual'!$G10</f>
        <v>-4.0816326530612242E-2</v>
      </c>
      <c r="N10" s="89">
        <f>('MCD Students-Actual'!L10- 'MCD Students-Actual'!$I10)/'MCD Students-Actual'!$I10</f>
        <v>0.56666666666666665</v>
      </c>
    </row>
    <row r="11" spans="1:14" s="80" customFormat="1" x14ac:dyDescent="0.25">
      <c r="A11" s="90" t="s">
        <v>8</v>
      </c>
      <c r="B11" s="91">
        <f>'MCD Students-Actual'!B11</f>
        <v>57</v>
      </c>
      <c r="C11" s="92">
        <f>('MCD Students-Actual'!C11- 'MCD Students-Actual'!$B11)/'MCD Students-Actual'!$B11</f>
        <v>0.14035087719298245</v>
      </c>
      <c r="D11" s="92">
        <f>('MCD Students-Actual'!D11- 'MCD Students-Actual'!$B11)/'MCD Students-Actual'!$B11</f>
        <v>0.22807017543859648</v>
      </c>
      <c r="E11" s="93">
        <f>('MCD Students-Actual'!E11- 'MCD Students-Actual'!$B11)/'MCD Students-Actual'!$B11</f>
        <v>5.2631578947368418E-2</v>
      </c>
      <c r="F11" s="94">
        <f>('MCD Students-Actual'!F11- 'MCD Students-Actual'!$B11)/'MCD Students-Actual'!$B11</f>
        <v>-0.14035087719298245</v>
      </c>
      <c r="G11" s="94">
        <f>('MCD Students-Actual'!G11- 'MCD Students-Actual'!$B11)/'MCD Students-Actual'!$B11</f>
        <v>-0.14035087719298245</v>
      </c>
      <c r="H11" s="94">
        <f>('MCD Students-Actual'!H11- 'MCD Students-Actual'!$B11)/'MCD Students-Actual'!$B11</f>
        <v>-0.43859649122807015</v>
      </c>
      <c r="I11" s="94">
        <f>('MCD Students-Actual'!I11- 'MCD Students-Actual'!$B11)/'MCD Students-Actual'!$B11</f>
        <v>-0.47368421052631576</v>
      </c>
      <c r="J11" s="94">
        <f>('MCD Students-Actual'!J11- 'MCD Students-Actual'!$B11)/'MCD Students-Actual'!$B11</f>
        <v>-0.36842105263157893</v>
      </c>
      <c r="K11" s="94">
        <f>('MCD Students-Actual'!K11- 'MCD Students-Actual'!$B11)/'MCD Students-Actual'!$B11</f>
        <v>-0.21052631578947367</v>
      </c>
      <c r="L11" s="94">
        <f>('MCD Students-Actual'!L11- 'MCD Students-Actual'!$B11)/'MCD Students-Actual'!$B11</f>
        <v>-0.17543859649122806</v>
      </c>
      <c r="M11" s="94">
        <f>('MCD Students-Actual'!L11- 'MCD Students-Actual'!$G11)/'MCD Students-Actual'!$G11</f>
        <v>-4.0816326530612242E-2</v>
      </c>
      <c r="N11" s="94">
        <f>('MCD Students-Actual'!L11- 'MCD Students-Actual'!$I11)/'MCD Students-Actual'!$I11</f>
        <v>0.56666666666666665</v>
      </c>
    </row>
    <row r="12" spans="1:14" ht="7.5" customHeight="1" x14ac:dyDescent="0.25">
      <c r="A12" s="76"/>
      <c r="B12" s="95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</row>
    <row r="13" spans="1:14" x14ac:dyDescent="0.25">
      <c r="A13" s="81" t="s">
        <v>43</v>
      </c>
      <c r="B13" s="8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4"/>
    </row>
    <row r="14" spans="1:14" x14ac:dyDescent="0.25">
      <c r="A14" s="96" t="s">
        <v>10</v>
      </c>
      <c r="B14" s="97">
        <f>'MCD Students-Actual'!B14</f>
        <v>143</v>
      </c>
      <c r="C14" s="98">
        <f>('MCD Students-Actual'!C14- 'MCD Students-Actual'!$B14)/'MCD Students-Actual'!$B14</f>
        <v>6.9930069930069935E-2</v>
      </c>
      <c r="D14" s="98">
        <f>('MCD Students-Actual'!D14- 'MCD Students-Actual'!$B14)/'MCD Students-Actual'!$B14</f>
        <v>0.28671328671328672</v>
      </c>
      <c r="E14" s="99">
        <f>('MCD Students-Actual'!E14- 'MCD Students-Actual'!$B14)/'MCD Students-Actual'!$B14</f>
        <v>0.23076923076923078</v>
      </c>
      <c r="F14" s="100">
        <f>('MCD Students-Actual'!F14- 'MCD Students-Actual'!$B14)/'MCD Students-Actual'!$B14</f>
        <v>-7.6923076923076927E-2</v>
      </c>
      <c r="G14" s="100">
        <f>('MCD Students-Actual'!G14- 'MCD Students-Actual'!$B14)/'MCD Students-Actual'!$B14</f>
        <v>-0.20979020979020979</v>
      </c>
      <c r="H14" s="100">
        <f>('MCD Students-Actual'!H14- 'MCD Students-Actual'!$B14)/'MCD Students-Actual'!$B14</f>
        <v>-0.32867132867132864</v>
      </c>
      <c r="I14" s="100">
        <f>('MCD Students-Actual'!I14- 'MCD Students-Actual'!$B14)/'MCD Students-Actual'!$B14</f>
        <v>-0.46853146853146854</v>
      </c>
      <c r="J14" s="100">
        <f>('MCD Students-Actual'!J14- 'MCD Students-Actual'!$B14)/'MCD Students-Actual'!$B14</f>
        <v>-0.65734265734265729</v>
      </c>
      <c r="K14" s="100">
        <f>('MCD Students-Actual'!K14- 'MCD Students-Actual'!$B14)/'MCD Students-Actual'!$B14</f>
        <v>-0.70629370629370625</v>
      </c>
      <c r="L14" s="89">
        <f>('MCD Students-Actual'!L14- 'MCD Students-Actual'!$B14)/'MCD Students-Actual'!$B14</f>
        <v>-0.65034965034965031</v>
      </c>
      <c r="M14" s="89">
        <f>('MCD Students-Actual'!L14- 'MCD Students-Actual'!$G14)/'MCD Students-Actual'!$G14</f>
        <v>-0.55752212389380529</v>
      </c>
      <c r="N14" s="89">
        <f>('MCD Students-Actual'!L14- 'MCD Students-Actual'!$I14)/'MCD Students-Actual'!$I14</f>
        <v>-0.34210526315789475</v>
      </c>
    </row>
    <row r="15" spans="1:14" s="80" customFormat="1" x14ac:dyDescent="0.25">
      <c r="A15" s="90" t="s">
        <v>11</v>
      </c>
      <c r="B15" s="91">
        <f>'MCD Students-Actual'!B15</f>
        <v>143</v>
      </c>
      <c r="C15" s="92">
        <f>('MCD Students-Actual'!C15- 'MCD Students-Actual'!$B15)/'MCD Students-Actual'!$B15</f>
        <v>6.9930069930069935E-2</v>
      </c>
      <c r="D15" s="92">
        <f>('MCD Students-Actual'!D15- 'MCD Students-Actual'!$B15)/'MCD Students-Actual'!$B15</f>
        <v>0.28671328671328672</v>
      </c>
      <c r="E15" s="93">
        <f>('MCD Students-Actual'!E15- 'MCD Students-Actual'!$B15)/'MCD Students-Actual'!$B15</f>
        <v>0.23076923076923078</v>
      </c>
      <c r="F15" s="94">
        <f>('MCD Students-Actual'!F15- 'MCD Students-Actual'!$B15)/'MCD Students-Actual'!$B15</f>
        <v>-7.6923076923076927E-2</v>
      </c>
      <c r="G15" s="94">
        <f>('MCD Students-Actual'!G15- 'MCD Students-Actual'!$B15)/'MCD Students-Actual'!$B15</f>
        <v>-0.20979020979020979</v>
      </c>
      <c r="H15" s="94">
        <f>('MCD Students-Actual'!H15- 'MCD Students-Actual'!$B15)/'MCD Students-Actual'!$B15</f>
        <v>-0.32867132867132864</v>
      </c>
      <c r="I15" s="94">
        <f>('MCD Students-Actual'!I15- 'MCD Students-Actual'!$B15)/'MCD Students-Actual'!$B15</f>
        <v>-0.46853146853146854</v>
      </c>
      <c r="J15" s="94">
        <f>('MCD Students-Actual'!J15- 'MCD Students-Actual'!$B15)/'MCD Students-Actual'!$B15</f>
        <v>-0.65734265734265729</v>
      </c>
      <c r="K15" s="94">
        <f>('MCD Students-Actual'!K15- 'MCD Students-Actual'!$B15)/'MCD Students-Actual'!$B15</f>
        <v>-0.70629370629370625</v>
      </c>
      <c r="L15" s="101">
        <f>('MCD Students-Actual'!L15- 'MCD Students-Actual'!$B15)/'MCD Students-Actual'!$B15</f>
        <v>-0.65034965034965031</v>
      </c>
      <c r="M15" s="101">
        <f>('MCD Students-Actual'!L15- 'MCD Students-Actual'!$G15)/'MCD Students-Actual'!$G15</f>
        <v>-0.55752212389380529</v>
      </c>
      <c r="N15" s="101">
        <f>('MCD Students-Actual'!L15- 'MCD Students-Actual'!$I15)/'MCD Students-Actual'!$I15</f>
        <v>-0.34210526315789475</v>
      </c>
    </row>
    <row r="16" spans="1:14" ht="7.5" customHeight="1" x14ac:dyDescent="0.25">
      <c r="A16" s="76"/>
      <c r="B16" s="95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</row>
    <row r="17" spans="1:14" x14ac:dyDescent="0.25">
      <c r="A17" s="81" t="s">
        <v>44</v>
      </c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4"/>
    </row>
    <row r="18" spans="1:14" x14ac:dyDescent="0.25">
      <c r="A18" s="85" t="s">
        <v>13</v>
      </c>
      <c r="B18" s="103">
        <f>'MCD Students-Actual'!B18</f>
        <v>274</v>
      </c>
      <c r="C18" s="104">
        <f>('MCD Students-Actual'!C18- 'MCD Students-Actual'!$B18)/'MCD Students-Actual'!$B18</f>
        <v>0.20072992700729927</v>
      </c>
      <c r="D18" s="104">
        <f>('MCD Students-Actual'!D18- 'MCD Students-Actual'!$B18)/'MCD Students-Actual'!$B18</f>
        <v>0.10948905109489052</v>
      </c>
      <c r="E18" s="105">
        <f>('MCD Students-Actual'!E18- 'MCD Students-Actual'!$B18)/'MCD Students-Actual'!$B18</f>
        <v>-0.12408759124087591</v>
      </c>
      <c r="F18" s="106">
        <f>('MCD Students-Actual'!F18- 'MCD Students-Actual'!$B18)/'MCD Students-Actual'!$B18</f>
        <v>-0.17153284671532848</v>
      </c>
      <c r="G18" s="106">
        <f>('MCD Students-Actual'!G18- 'MCD Students-Actual'!$B18)/'MCD Students-Actual'!$B18</f>
        <v>-0.19343065693430658</v>
      </c>
      <c r="H18" s="106">
        <f>('MCD Students-Actual'!H18- 'MCD Students-Actual'!$B18)/'MCD Students-Actual'!$B18</f>
        <v>-0.22262773722627738</v>
      </c>
      <c r="I18" s="106">
        <f>('MCD Students-Actual'!I18- 'MCD Students-Actual'!$B18)/'MCD Students-Actual'!$B18</f>
        <v>-0.22627737226277372</v>
      </c>
      <c r="J18" s="106">
        <f>('MCD Students-Actual'!J18- 'MCD Students-Actual'!$B18)/'MCD Students-Actual'!$B18</f>
        <v>-0.36861313868613138</v>
      </c>
      <c r="K18" s="106">
        <f>('MCD Students-Actual'!K18- 'MCD Students-Actual'!$B18)/'MCD Students-Actual'!$B18</f>
        <v>-0.39051094890510951</v>
      </c>
      <c r="L18" s="106">
        <f>('MCD Students-Actual'!L18- 'MCD Students-Actual'!$B18)/'MCD Students-Actual'!$B18</f>
        <v>-0.52919708029197077</v>
      </c>
      <c r="M18" s="106">
        <f>('MCD Students-Actual'!L18- 'MCD Students-Actual'!$G18)/'MCD Students-Actual'!$G18</f>
        <v>-0.41628959276018102</v>
      </c>
      <c r="N18" s="106">
        <f>('MCD Students-Actual'!L18- 'MCD Students-Actual'!$I18)/'MCD Students-Actual'!$I18</f>
        <v>-0.39150943396226418</v>
      </c>
    </row>
    <row r="19" spans="1:14" s="80" customFormat="1" x14ac:dyDescent="0.25">
      <c r="A19" s="96" t="s">
        <v>14</v>
      </c>
      <c r="B19" s="97">
        <f>'MCD Students-Actual'!B19</f>
        <v>486</v>
      </c>
      <c r="C19" s="98">
        <f>('MCD Students-Actual'!C19- 'MCD Students-Actual'!$B19)/'MCD Students-Actual'!$B19</f>
        <v>-8.8477366255144033E-2</v>
      </c>
      <c r="D19" s="98">
        <f>('MCD Students-Actual'!D19- 'MCD Students-Actual'!$B19)/'MCD Students-Actual'!$B19</f>
        <v>1.2345679012345678E-2</v>
      </c>
      <c r="E19" s="99">
        <f>('MCD Students-Actual'!E19- 'MCD Students-Actual'!$B19)/'MCD Students-Actual'!$B19</f>
        <v>-9.0534979423868317E-2</v>
      </c>
      <c r="F19" s="100">
        <f>('MCD Students-Actual'!F19- 'MCD Students-Actual'!$B19)/'MCD Students-Actual'!$B19</f>
        <v>-0.25925925925925924</v>
      </c>
      <c r="G19" s="100">
        <f>('MCD Students-Actual'!G19- 'MCD Students-Actual'!$B19)/'MCD Students-Actual'!$B19</f>
        <v>-0.34773662551440332</v>
      </c>
      <c r="H19" s="100">
        <f>('MCD Students-Actual'!H19- 'MCD Students-Actual'!$B19)/'MCD Students-Actual'!$B19</f>
        <v>-0.32098765432098764</v>
      </c>
      <c r="I19" s="100">
        <f>('MCD Students-Actual'!I19- 'MCD Students-Actual'!$B19)/'MCD Students-Actual'!$B19</f>
        <v>-0.33744855967078191</v>
      </c>
      <c r="J19" s="100">
        <f>('MCD Students-Actual'!J19- 'MCD Students-Actual'!$B19)/'MCD Students-Actual'!$B19</f>
        <v>-0.13991769547325103</v>
      </c>
      <c r="K19" s="100">
        <f>('MCD Students-Actual'!K19- 'MCD Students-Actual'!$B19)/'MCD Students-Actual'!$B19</f>
        <v>-8.4362139917695478E-2</v>
      </c>
      <c r="L19" s="100">
        <f>('MCD Students-Actual'!L19- 'MCD Students-Actual'!$B19)/'MCD Students-Actual'!$B19</f>
        <v>-0.10905349794238683</v>
      </c>
      <c r="M19" s="106">
        <f>('MCD Students-Actual'!L19- 'MCD Students-Actual'!$G19)/'MCD Students-Actual'!$G19</f>
        <v>0.36593059936908517</v>
      </c>
      <c r="N19" s="106">
        <f>('MCD Students-Actual'!L19- 'MCD Students-Actual'!$I19)/'MCD Students-Actual'!$I19</f>
        <v>0.34472049689440992</v>
      </c>
    </row>
    <row r="20" spans="1:14" x14ac:dyDescent="0.25">
      <c r="A20" s="90" t="s">
        <v>15</v>
      </c>
      <c r="B20" s="91">
        <f>'MCD Students-Actual'!B20</f>
        <v>760</v>
      </c>
      <c r="C20" s="92">
        <f>('MCD Students-Actual'!C20- 'MCD Students-Actual'!$B20)/'MCD Students-Actual'!$B20</f>
        <v>1.5789473684210527E-2</v>
      </c>
      <c r="D20" s="92">
        <f>('MCD Students-Actual'!D20- 'MCD Students-Actual'!$B20)/'MCD Students-Actual'!$B20</f>
        <v>4.736842105263158E-2</v>
      </c>
      <c r="E20" s="93">
        <f>('MCD Students-Actual'!E20- 'MCD Students-Actual'!$B20)/'MCD Students-Actual'!$B20</f>
        <v>-0.10263157894736842</v>
      </c>
      <c r="F20" s="94">
        <f>('MCD Students-Actual'!F20- 'MCD Students-Actual'!$B20)/'MCD Students-Actual'!$B20</f>
        <v>-0.22763157894736843</v>
      </c>
      <c r="G20" s="94">
        <f>('MCD Students-Actual'!G20- 'MCD Students-Actual'!$B20)/'MCD Students-Actual'!$B20</f>
        <v>-0.29210526315789476</v>
      </c>
      <c r="H20" s="94">
        <f>('MCD Students-Actual'!H20- 'MCD Students-Actual'!$B20)/'MCD Students-Actual'!$B20</f>
        <v>-0.28552631578947368</v>
      </c>
      <c r="I20" s="94">
        <f>('MCD Students-Actual'!I20- 'MCD Students-Actual'!$B20)/'MCD Students-Actual'!$B20</f>
        <v>-0.29736842105263156</v>
      </c>
      <c r="J20" s="94">
        <f>('MCD Students-Actual'!J20- 'MCD Students-Actual'!$B20)/'MCD Students-Actual'!$B20</f>
        <v>-0.22236842105263158</v>
      </c>
      <c r="K20" s="94">
        <f>('MCD Students-Actual'!K20- 'MCD Students-Actual'!$B20)/'MCD Students-Actual'!$B20</f>
        <v>-0.19473684210526315</v>
      </c>
      <c r="L20" s="94">
        <f>('MCD Students-Actual'!L20- 'MCD Students-Actual'!$B20)/'MCD Students-Actual'!$B20</f>
        <v>-0.26052631578947366</v>
      </c>
      <c r="M20" s="107">
        <f>('MCD Students-Actual'!L20- 'MCD Students-Actual'!$G20)/'MCD Students-Actual'!$G20</f>
        <v>4.4609665427509292E-2</v>
      </c>
      <c r="N20" s="107">
        <f>('MCD Students-Actual'!L20- 'MCD Students-Actual'!$I20)/'MCD Students-Actual'!$I20</f>
        <v>5.2434456928838954E-2</v>
      </c>
    </row>
    <row r="21" spans="1:14" ht="7.5" customHeight="1" x14ac:dyDescent="0.25">
      <c r="A21" s="76"/>
      <c r="B21" s="95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</row>
    <row r="22" spans="1:14" x14ac:dyDescent="0.25">
      <c r="A22" s="81" t="s">
        <v>45</v>
      </c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</row>
    <row r="23" spans="1:14" x14ac:dyDescent="0.25">
      <c r="A23" s="85" t="s">
        <v>17</v>
      </c>
      <c r="B23" s="103">
        <f>'MCD Students-Actual'!B23</f>
        <v>26</v>
      </c>
      <c r="C23" s="104">
        <f>('MCD Students-Actual'!C23- 'MCD Students-Actual'!$B23)/'MCD Students-Actual'!$B23</f>
        <v>0.92307692307692313</v>
      </c>
      <c r="D23" s="104">
        <f>('MCD Students-Actual'!D23- 'MCD Students-Actual'!$B23)/'MCD Students-Actual'!$B23</f>
        <v>0.92307692307692313</v>
      </c>
      <c r="E23" s="105">
        <f>('MCD Students-Actual'!E23- 'MCD Students-Actual'!$B23)/'MCD Students-Actual'!$B23</f>
        <v>0.96153846153846156</v>
      </c>
      <c r="F23" s="106">
        <f>('MCD Students-Actual'!F23- 'MCD Students-Actual'!$B23)/'MCD Students-Actual'!$B23</f>
        <v>0.53846153846153844</v>
      </c>
      <c r="G23" s="106">
        <f>('MCD Students-Actual'!G23- 'MCD Students-Actual'!$B23)/'MCD Students-Actual'!$B23</f>
        <v>0.92307692307692313</v>
      </c>
      <c r="H23" s="106">
        <f>('MCD Students-Actual'!H23- 'MCD Students-Actual'!$B23)/'MCD Students-Actual'!$B23</f>
        <v>0.84615384615384615</v>
      </c>
      <c r="I23" s="106">
        <f>('MCD Students-Actual'!I23- 'MCD Students-Actual'!$B23)/'MCD Students-Actual'!$B23</f>
        <v>0.88461538461538458</v>
      </c>
      <c r="J23" s="106">
        <f>('MCD Students-Actual'!J23- 'MCD Students-Actual'!$B23)/'MCD Students-Actual'!$B23</f>
        <v>0.65384615384615385</v>
      </c>
      <c r="K23" s="106">
        <f>('MCD Students-Actual'!K23- 'MCD Students-Actual'!$B23)/'MCD Students-Actual'!$B23</f>
        <v>1.5</v>
      </c>
      <c r="L23" s="100">
        <f>('MCD Students-Actual'!L23- 'MCD Students-Actual'!$B23)/'MCD Students-Actual'!$B23</f>
        <v>1.5</v>
      </c>
      <c r="M23" s="100">
        <f>('MCD Students-Actual'!L23- 'MCD Students-Actual'!$G23)/'MCD Students-Actual'!$G23</f>
        <v>0.3</v>
      </c>
      <c r="N23" s="100">
        <f>('MCD Students-Actual'!L23- 'MCD Students-Actual'!$I23)/'MCD Students-Actual'!$I23</f>
        <v>0.32653061224489793</v>
      </c>
    </row>
    <row r="24" spans="1:14" x14ac:dyDescent="0.25">
      <c r="A24" s="85" t="s">
        <v>18</v>
      </c>
      <c r="B24" s="103">
        <f>'MCD Students-Actual'!B24</f>
        <v>128</v>
      </c>
      <c r="C24" s="104">
        <f>('MCD Students-Actual'!C24- 'MCD Students-Actual'!$B24)/'MCD Students-Actual'!$B24</f>
        <v>0.203125</v>
      </c>
      <c r="D24" s="104">
        <f>('MCD Students-Actual'!D24- 'MCD Students-Actual'!$B24)/'MCD Students-Actual'!$B24</f>
        <v>0.4375</v>
      </c>
      <c r="E24" s="105">
        <f>('MCD Students-Actual'!E24- 'MCD Students-Actual'!$B24)/'MCD Students-Actual'!$B24</f>
        <v>0.75</v>
      </c>
      <c r="F24" s="106">
        <f>('MCD Students-Actual'!F24- 'MCD Students-Actual'!$B24)/'MCD Students-Actual'!$B24</f>
        <v>0.7109375</v>
      </c>
      <c r="G24" s="106">
        <f>('MCD Students-Actual'!G24- 'MCD Students-Actual'!$B24)/'MCD Students-Actual'!$B24</f>
        <v>0.6875</v>
      </c>
      <c r="H24" s="106">
        <f>('MCD Students-Actual'!H24- 'MCD Students-Actual'!$B24)/'MCD Students-Actual'!$B24</f>
        <v>0.6875</v>
      </c>
      <c r="I24" s="106">
        <f>('MCD Students-Actual'!I24- 'MCD Students-Actual'!$B24)/'MCD Students-Actual'!$B24</f>
        <v>0.9453125</v>
      </c>
      <c r="J24" s="106">
        <f>('MCD Students-Actual'!J24- 'MCD Students-Actual'!$B24)/'MCD Students-Actual'!$B24</f>
        <v>1.0234375</v>
      </c>
      <c r="K24" s="106">
        <f>('MCD Students-Actual'!K24- 'MCD Students-Actual'!$B24)/'MCD Students-Actual'!$B24</f>
        <v>0.9921875</v>
      </c>
      <c r="L24" s="100">
        <f>('MCD Students-Actual'!L24- 'MCD Students-Actual'!$B24)/'MCD Students-Actual'!$B24</f>
        <v>0.8359375</v>
      </c>
      <c r="M24" s="100">
        <f>('MCD Students-Actual'!L24- 'MCD Students-Actual'!$G24)/'MCD Students-Actual'!$G24</f>
        <v>8.7962962962962965E-2</v>
      </c>
      <c r="N24" s="100">
        <f>('MCD Students-Actual'!L24- 'MCD Students-Actual'!$I24)/'MCD Students-Actual'!$I24</f>
        <v>-5.6224899598393573E-2</v>
      </c>
    </row>
    <row r="25" spans="1:14" x14ac:dyDescent="0.25">
      <c r="A25" s="90" t="s">
        <v>19</v>
      </c>
      <c r="B25" s="91">
        <f>'MCD Students-Actual'!B25</f>
        <v>154</v>
      </c>
      <c r="C25" s="92">
        <f>('MCD Students-Actual'!C25- 'MCD Students-Actual'!$B25)/'MCD Students-Actual'!$B25</f>
        <v>0.32467532467532467</v>
      </c>
      <c r="D25" s="92">
        <f>('MCD Students-Actual'!D25- 'MCD Students-Actual'!$B25)/'MCD Students-Actual'!$B25</f>
        <v>0.51948051948051943</v>
      </c>
      <c r="E25" s="93">
        <f>('MCD Students-Actual'!E25- 'MCD Students-Actual'!$B25)/'MCD Students-Actual'!$B25</f>
        <v>0.7857142857142857</v>
      </c>
      <c r="F25" s="94">
        <f>('MCD Students-Actual'!F25- 'MCD Students-Actual'!$B25)/'MCD Students-Actual'!$B25</f>
        <v>0.68181818181818177</v>
      </c>
      <c r="G25" s="94">
        <f>('MCD Students-Actual'!G25- 'MCD Students-Actual'!$B25)/'MCD Students-Actual'!$B25</f>
        <v>0.72727272727272729</v>
      </c>
      <c r="H25" s="94">
        <f>('MCD Students-Actual'!H25- 'MCD Students-Actual'!$B25)/'MCD Students-Actual'!$B25</f>
        <v>0.7142857142857143</v>
      </c>
      <c r="I25" s="94">
        <f>('MCD Students-Actual'!I25- 'MCD Students-Actual'!$B25)/'MCD Students-Actual'!$B25</f>
        <v>0.93506493506493504</v>
      </c>
      <c r="J25" s="94">
        <f>('MCD Students-Actual'!J25- 'MCD Students-Actual'!$B25)/'MCD Students-Actual'!$B25</f>
        <v>0.96103896103896103</v>
      </c>
      <c r="K25" s="94">
        <f>('MCD Students-Actual'!K25- 'MCD Students-Actual'!$B25)/'MCD Students-Actual'!$B25</f>
        <v>1.0779220779220779</v>
      </c>
      <c r="L25" s="108">
        <f>('MCD Students-Actual'!L25- 'MCD Students-Actual'!$B25)/'MCD Students-Actual'!$B25</f>
        <v>0.94805194805194803</v>
      </c>
      <c r="M25" s="108">
        <f>('MCD Students-Actual'!L25- 'MCD Students-Actual'!$G25)/'MCD Students-Actual'!$G25</f>
        <v>0.12781954887218044</v>
      </c>
      <c r="N25" s="108">
        <f>('MCD Students-Actual'!L25- 'MCD Students-Actual'!$I25)/'MCD Students-Actual'!$I25</f>
        <v>6.7114093959731542E-3</v>
      </c>
    </row>
    <row r="26" spans="1:14" ht="7.5" customHeight="1" x14ac:dyDescent="0.25">
      <c r="A26" s="76"/>
      <c r="B26" s="95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</row>
    <row r="27" spans="1:14" x14ac:dyDescent="0.25">
      <c r="A27" s="81" t="s">
        <v>46</v>
      </c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1:14" x14ac:dyDescent="0.25">
      <c r="A28" s="109" t="s">
        <v>21</v>
      </c>
      <c r="B28" s="110">
        <f>'MCD Students-Actual'!B28</f>
        <v>68</v>
      </c>
      <c r="C28" s="111">
        <f>('MCD Students-Actual'!C28- 'MCD Students-Actual'!$B28)/'MCD Students-Actual'!$B28</f>
        <v>-2.9411764705882353E-2</v>
      </c>
      <c r="D28" s="111">
        <f>('MCD Students-Actual'!D28- 'MCD Students-Actual'!$B28)/'MCD Students-Actual'!$B28</f>
        <v>-1.4705882352941176E-2</v>
      </c>
      <c r="E28" s="112">
        <f>('MCD Students-Actual'!E28- 'MCD Students-Actual'!$B28)/'MCD Students-Actual'!$B28</f>
        <v>-4.4117647058823532E-2</v>
      </c>
      <c r="F28" s="111">
        <f>('MCD Students-Actual'!F28- 'MCD Students-Actual'!$B28)/'MCD Students-Actual'!$B28</f>
        <v>-0.23529411764705882</v>
      </c>
      <c r="G28" s="111">
        <f>('MCD Students-Actual'!G28- 'MCD Students-Actual'!$B28)/'MCD Students-Actual'!$B28</f>
        <v>-0.27941176470588236</v>
      </c>
      <c r="H28" s="111">
        <f>('MCD Students-Actual'!H28- 'MCD Students-Actual'!$B28)/'MCD Students-Actual'!$B28</f>
        <v>-0.3235294117647059</v>
      </c>
      <c r="I28" s="111">
        <f>('MCD Students-Actual'!I28- 'MCD Students-Actual'!$B28)/'MCD Students-Actual'!$B28</f>
        <v>-0.22058823529411764</v>
      </c>
      <c r="J28" s="111">
        <f>('MCD Students-Actual'!J28- 'MCD Students-Actual'!$B28)/'MCD Students-Actual'!$B28</f>
        <v>-0.27941176470588236</v>
      </c>
      <c r="K28" s="111">
        <f>('MCD Students-Actual'!K28- 'MCD Students-Actual'!$B28)/'MCD Students-Actual'!$B28</f>
        <v>-0.33823529411764708</v>
      </c>
      <c r="L28" s="111">
        <f>('MCD Students-Actual'!L28- 'MCD Students-Actual'!$B28)/'MCD Students-Actual'!$B28</f>
        <v>-0.33823529411764708</v>
      </c>
      <c r="M28" s="111">
        <f>('MCD Students-Actual'!L28- 'MCD Students-Actual'!$G28)/'MCD Students-Actual'!$G28</f>
        <v>-8.1632653061224483E-2</v>
      </c>
      <c r="N28" s="111">
        <f>('MCD Students-Actual'!L28- 'MCD Students-Actual'!$I28)/'MCD Students-Actual'!$I28</f>
        <v>-0.15094339622641509</v>
      </c>
    </row>
    <row r="29" spans="1:14" x14ac:dyDescent="0.25">
      <c r="A29" s="85" t="s">
        <v>22</v>
      </c>
      <c r="B29" s="103">
        <f>'MCD Students-Actual'!B29</f>
        <v>17</v>
      </c>
      <c r="C29" s="104">
        <f>('MCD Students-Actual'!C29- 'MCD Students-Actual'!$B29)/'MCD Students-Actual'!$B29</f>
        <v>0.47058823529411764</v>
      </c>
      <c r="D29" s="104">
        <f>('MCD Students-Actual'!D29- 'MCD Students-Actual'!$B29)/'MCD Students-Actual'!$B29</f>
        <v>1</v>
      </c>
      <c r="E29" s="105">
        <f>('MCD Students-Actual'!E29- 'MCD Students-Actual'!$B29)/'MCD Students-Actual'!$B29</f>
        <v>1.2352941176470589</v>
      </c>
      <c r="F29" s="106">
        <f>('MCD Students-Actual'!F29- 'MCD Students-Actual'!$B29)/'MCD Students-Actual'!$B29</f>
        <v>1.0588235294117647</v>
      </c>
      <c r="G29" s="106">
        <f>('MCD Students-Actual'!G29- 'MCD Students-Actual'!$B29)/'MCD Students-Actual'!$B29</f>
        <v>0.88235294117647056</v>
      </c>
      <c r="H29" s="106">
        <f>('MCD Students-Actual'!H29- 'MCD Students-Actual'!$B29)/'MCD Students-Actual'!$B29</f>
        <v>0.11764705882352941</v>
      </c>
      <c r="I29" s="106">
        <f>('MCD Students-Actual'!I29- 'MCD Students-Actual'!$B29)/'MCD Students-Actual'!$B29</f>
        <v>0.17647058823529413</v>
      </c>
      <c r="J29" s="106">
        <f>('MCD Students-Actual'!J29- 'MCD Students-Actual'!$B29)/'MCD Students-Actual'!$B29</f>
        <v>5.8823529411764705E-2</v>
      </c>
      <c r="K29" s="106">
        <f>('MCD Students-Actual'!K29- 'MCD Students-Actual'!$B29)/'MCD Students-Actual'!$B29</f>
        <v>-5.8823529411764705E-2</v>
      </c>
      <c r="L29" s="111">
        <f>('MCD Students-Actual'!L29- 'MCD Students-Actual'!$B29)/'MCD Students-Actual'!$B29</f>
        <v>5.8823529411764705E-2</v>
      </c>
      <c r="M29" s="111">
        <f>('MCD Students-Actual'!L29- 'MCD Students-Actual'!$G29)/'MCD Students-Actual'!$G29</f>
        <v>-0.4375</v>
      </c>
      <c r="N29" s="111">
        <f>('MCD Students-Actual'!L29- 'MCD Students-Actual'!$I29)/'MCD Students-Actual'!$I29</f>
        <v>-0.1</v>
      </c>
    </row>
    <row r="30" spans="1:14" s="80" customFormat="1" x14ac:dyDescent="0.25">
      <c r="A30" s="85" t="s">
        <v>23</v>
      </c>
      <c r="B30" s="103">
        <f>'MCD Students-Actual'!B30</f>
        <v>51</v>
      </c>
      <c r="C30" s="104">
        <f>('MCD Students-Actual'!C30- 'MCD Students-Actual'!$B30)/'MCD Students-Actual'!$B30</f>
        <v>0.13725490196078433</v>
      </c>
      <c r="D30" s="104">
        <f>('MCD Students-Actual'!D30- 'MCD Students-Actual'!$B30)/'MCD Students-Actual'!$B30</f>
        <v>9.8039215686274508E-2</v>
      </c>
      <c r="E30" s="105">
        <f>('MCD Students-Actual'!E30- 'MCD Students-Actual'!$B30)/'MCD Students-Actual'!$B30</f>
        <v>0.13725490196078433</v>
      </c>
      <c r="F30" s="106">
        <f>('MCD Students-Actual'!F30- 'MCD Students-Actual'!$B30)/'MCD Students-Actual'!$B30</f>
        <v>-5.8823529411764705E-2</v>
      </c>
      <c r="G30" s="106">
        <f>('MCD Students-Actual'!G30- 'MCD Students-Actual'!$B30)/'MCD Students-Actual'!$B30</f>
        <v>-0.11764705882352941</v>
      </c>
      <c r="H30" s="106">
        <f>('MCD Students-Actual'!H30- 'MCD Students-Actual'!$B30)/'MCD Students-Actual'!$B30</f>
        <v>-0.11764705882352941</v>
      </c>
      <c r="I30" s="106">
        <f>('MCD Students-Actual'!I30- 'MCD Students-Actual'!$B30)/'MCD Students-Actual'!$B30</f>
        <v>-0.25490196078431371</v>
      </c>
      <c r="J30" s="106">
        <f>('MCD Students-Actual'!J30- 'MCD Students-Actual'!$B30)/'MCD Students-Actual'!$B30</f>
        <v>-0.43137254901960786</v>
      </c>
      <c r="K30" s="106">
        <f>('MCD Students-Actual'!K30- 'MCD Students-Actual'!$B30)/'MCD Students-Actual'!$B30</f>
        <v>-0.50980392156862742</v>
      </c>
      <c r="L30" s="111">
        <f>('MCD Students-Actual'!L30- 'MCD Students-Actual'!$B30)/'MCD Students-Actual'!$B30</f>
        <v>-0.39215686274509803</v>
      </c>
      <c r="M30" s="111">
        <f>('MCD Students-Actual'!L30- 'MCD Students-Actual'!$G30)/'MCD Students-Actual'!$G30</f>
        <v>-0.31111111111111112</v>
      </c>
      <c r="N30" s="111">
        <f>('MCD Students-Actual'!L30- 'MCD Students-Actual'!$I30)/'MCD Students-Actual'!$I30</f>
        <v>-0.18421052631578946</v>
      </c>
    </row>
    <row r="31" spans="1:14" x14ac:dyDescent="0.25">
      <c r="A31" s="85" t="s">
        <v>24</v>
      </c>
      <c r="B31" s="103">
        <f>'MCD Students-Actual'!B31</f>
        <v>63</v>
      </c>
      <c r="C31" s="104">
        <f>('MCD Students-Actual'!C31- 'MCD Students-Actual'!$B31)/'MCD Students-Actual'!$B31</f>
        <v>0.2857142857142857</v>
      </c>
      <c r="D31" s="104">
        <f>('MCD Students-Actual'!D31- 'MCD Students-Actual'!$B31)/'MCD Students-Actual'!$B31</f>
        <v>0.2857142857142857</v>
      </c>
      <c r="E31" s="105">
        <f>('MCD Students-Actual'!E31- 'MCD Students-Actual'!$B31)/'MCD Students-Actual'!$B31</f>
        <v>4.7619047619047616E-2</v>
      </c>
      <c r="F31" s="106">
        <f>('MCD Students-Actual'!F31- 'MCD Students-Actual'!$B31)/'MCD Students-Actual'!$B31</f>
        <v>4.7619047619047616E-2</v>
      </c>
      <c r="G31" s="106">
        <f>('MCD Students-Actual'!G31- 'MCD Students-Actual'!$B31)/'MCD Students-Actual'!$B31</f>
        <v>-0.1111111111111111</v>
      </c>
      <c r="H31" s="106">
        <f>('MCD Students-Actual'!H31- 'MCD Students-Actual'!$B31)/'MCD Students-Actual'!$B31</f>
        <v>-0.30158730158730157</v>
      </c>
      <c r="I31" s="106">
        <f>('MCD Students-Actual'!I31- 'MCD Students-Actual'!$B31)/'MCD Students-Actual'!$B31</f>
        <v>-0.33333333333333331</v>
      </c>
      <c r="J31" s="106">
        <f>('MCD Students-Actual'!J31- 'MCD Students-Actual'!$B31)/'MCD Students-Actual'!$B31</f>
        <v>-0.25396825396825395</v>
      </c>
      <c r="K31" s="106">
        <f>('MCD Students-Actual'!K31- 'MCD Students-Actual'!$B31)/'MCD Students-Actual'!$B31</f>
        <v>-0.36507936507936506</v>
      </c>
      <c r="L31" s="111">
        <f>('MCD Students-Actual'!L31- 'MCD Students-Actual'!$B31)/'MCD Students-Actual'!$B31</f>
        <v>-0.31746031746031744</v>
      </c>
      <c r="M31" s="111">
        <f>('MCD Students-Actual'!L31- 'MCD Students-Actual'!$G31)/'MCD Students-Actual'!$G31</f>
        <v>-0.23214285714285715</v>
      </c>
      <c r="N31" s="111">
        <f>('MCD Students-Actual'!L31- 'MCD Students-Actual'!$I31)/'MCD Students-Actual'!$I31</f>
        <v>2.3809523809523808E-2</v>
      </c>
    </row>
    <row r="32" spans="1:14" x14ac:dyDescent="0.25">
      <c r="A32" s="90" t="s">
        <v>25</v>
      </c>
      <c r="B32" s="91">
        <f>'MCD Students-Actual'!B32</f>
        <v>199</v>
      </c>
      <c r="C32" s="92">
        <f>('MCD Students-Actual'!C32- 'MCD Students-Actual'!$B32)/'MCD Students-Actual'!$B32</f>
        <v>0.15577889447236182</v>
      </c>
      <c r="D32" s="92">
        <f>('MCD Students-Actual'!D32- 'MCD Students-Actual'!$B32)/'MCD Students-Actual'!$B32</f>
        <v>0.19597989949748743</v>
      </c>
      <c r="E32" s="93">
        <f>('MCD Students-Actual'!E32- 'MCD Students-Actual'!$B32)/'MCD Students-Actual'!$B32</f>
        <v>0.1407035175879397</v>
      </c>
      <c r="F32" s="94">
        <f>('MCD Students-Actual'!F32- 'MCD Students-Actual'!$B32)/'MCD Students-Actual'!$B32</f>
        <v>1.0050251256281407E-2</v>
      </c>
      <c r="G32" s="94">
        <f>('MCD Students-Actual'!G32- 'MCD Students-Actual'!$B32)/'MCD Students-Actual'!$B32</f>
        <v>-8.5427135678391955E-2</v>
      </c>
      <c r="H32" s="94">
        <f>('MCD Students-Actual'!H32- 'MCD Students-Actual'!$B32)/'MCD Students-Actual'!$B32</f>
        <v>-0.22613065326633167</v>
      </c>
      <c r="I32" s="94">
        <f>('MCD Students-Actual'!I32- 'MCD Students-Actual'!$B32)/'MCD Students-Actual'!$B32</f>
        <v>-0.23115577889447236</v>
      </c>
      <c r="J32" s="94">
        <f>('MCD Students-Actual'!J32- 'MCD Students-Actual'!$B32)/'MCD Students-Actual'!$B32</f>
        <v>-0.29648241206030151</v>
      </c>
      <c r="K32" s="94">
        <f>('MCD Students-Actual'!K32- 'MCD Students-Actual'!$B32)/'MCD Students-Actual'!$B32</f>
        <v>-0.36683417085427134</v>
      </c>
      <c r="L32" s="113">
        <f>('MCD Students-Actual'!L32- 'MCD Students-Actual'!$B32)/'MCD Students-Actual'!$B32</f>
        <v>-0.31155778894472363</v>
      </c>
      <c r="M32" s="113">
        <f>('MCD Students-Actual'!L32- 'MCD Students-Actual'!$G32)/'MCD Students-Actual'!$G32</f>
        <v>-0.24725274725274726</v>
      </c>
      <c r="N32" s="113">
        <f>('MCD Students-Actual'!L32- 'MCD Students-Actual'!$I32)/'MCD Students-Actual'!$I32</f>
        <v>-0.10457516339869281</v>
      </c>
    </row>
    <row r="33" spans="1:14" s="80" customFormat="1" ht="7.5" customHeight="1" x14ac:dyDescent="0.25">
      <c r="A33" s="76"/>
      <c r="B33" s="95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</row>
    <row r="34" spans="1:14" x14ac:dyDescent="0.25">
      <c r="A34" s="81" t="s">
        <v>47</v>
      </c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4"/>
    </row>
    <row r="35" spans="1:14" x14ac:dyDescent="0.25">
      <c r="A35" s="85" t="s">
        <v>26</v>
      </c>
      <c r="B35" s="103">
        <f>'MCD Students-Actual'!B35</f>
        <v>47</v>
      </c>
      <c r="C35" s="104">
        <f>('MCD Students-Actual'!C35- 'MCD Students-Actual'!$B35)/'MCD Students-Actual'!$B35</f>
        <v>0.23404255319148937</v>
      </c>
      <c r="D35" s="104">
        <f>('MCD Students-Actual'!D35- 'MCD Students-Actual'!$B35)/'MCD Students-Actual'!$B35</f>
        <v>0.23404255319148937</v>
      </c>
      <c r="E35" s="105">
        <f>('MCD Students-Actual'!E35- 'MCD Students-Actual'!$B35)/'MCD Students-Actual'!$B35</f>
        <v>0.40425531914893614</v>
      </c>
      <c r="F35" s="106">
        <f>('MCD Students-Actual'!F35- 'MCD Students-Actual'!$B35)/'MCD Students-Actual'!$B35</f>
        <v>0.36170212765957449</v>
      </c>
      <c r="G35" s="106">
        <f>('MCD Students-Actual'!G35- 'MCD Students-Actual'!$B35)/'MCD Students-Actual'!$B35</f>
        <v>0.27659574468085107</v>
      </c>
      <c r="H35" s="106">
        <f>('MCD Students-Actual'!H35- 'MCD Students-Actual'!$B35)/'MCD Students-Actual'!$B35</f>
        <v>0.14893617021276595</v>
      </c>
      <c r="I35" s="106">
        <f>('MCD Students-Actual'!I35- 'MCD Students-Actual'!$B35)/'MCD Students-Actual'!$B35</f>
        <v>-0.14893617021276595</v>
      </c>
      <c r="J35" s="106">
        <f>('MCD Students-Actual'!J35- 'MCD Students-Actual'!$B35)/'MCD Students-Actual'!$B35</f>
        <v>-0.27659574468085107</v>
      </c>
      <c r="K35" s="106">
        <f>('MCD Students-Actual'!K35- 'MCD Students-Actual'!$B35)/'MCD Students-Actual'!$B35</f>
        <v>-0.14893617021276595</v>
      </c>
      <c r="L35" s="89">
        <f>('MCD Students-Actual'!L35- 'MCD Students-Actual'!$B35)/'MCD Students-Actual'!$B35</f>
        <v>-0.10638297872340426</v>
      </c>
      <c r="M35" s="89">
        <f>('MCD Students-Actual'!L35- 'MCD Students-Actual'!$G35)/'MCD Students-Actual'!$G35</f>
        <v>-0.3</v>
      </c>
      <c r="N35" s="89">
        <f>('MCD Students-Actual'!L35- 'MCD Students-Actual'!$I35)/'MCD Students-Actual'!$I35</f>
        <v>0.05</v>
      </c>
    </row>
    <row r="36" spans="1:14" x14ac:dyDescent="0.25">
      <c r="A36" s="85" t="s">
        <v>27</v>
      </c>
      <c r="B36" s="103">
        <f>'MCD Students-Actual'!B36</f>
        <v>88</v>
      </c>
      <c r="C36" s="104">
        <f>('MCD Students-Actual'!C36- 'MCD Students-Actual'!$B36)/'MCD Students-Actual'!$B36</f>
        <v>-0.125</v>
      </c>
      <c r="D36" s="104">
        <f>('MCD Students-Actual'!D36- 'MCD Students-Actual'!$B36)/'MCD Students-Actual'!$B36</f>
        <v>-6.8181818181818177E-2</v>
      </c>
      <c r="E36" s="105">
        <f>('MCD Students-Actual'!E36- 'MCD Students-Actual'!$B36)/'MCD Students-Actual'!$B36</f>
        <v>3.4090909090909088E-2</v>
      </c>
      <c r="F36" s="106">
        <f>('MCD Students-Actual'!F36- 'MCD Students-Actual'!$B36)/'MCD Students-Actual'!$B36</f>
        <v>-0.17045454545454544</v>
      </c>
      <c r="G36" s="106">
        <f>('MCD Students-Actual'!G36- 'MCD Students-Actual'!$B36)/'MCD Students-Actual'!$B36</f>
        <v>-0.27272727272727271</v>
      </c>
      <c r="H36" s="106">
        <f>('MCD Students-Actual'!H36- 'MCD Students-Actual'!$B36)/'MCD Students-Actual'!$B36</f>
        <v>-0.25</v>
      </c>
      <c r="I36" s="106">
        <f>('MCD Students-Actual'!I36- 'MCD Students-Actual'!$B36)/'MCD Students-Actual'!$B36</f>
        <v>-0.17045454545454544</v>
      </c>
      <c r="J36" s="106">
        <f>('MCD Students-Actual'!J36- 'MCD Students-Actual'!$B36)/'MCD Students-Actual'!$B36</f>
        <v>-0.20454545454545456</v>
      </c>
      <c r="K36" s="106">
        <f>('MCD Students-Actual'!K36- 'MCD Students-Actual'!$B36)/'MCD Students-Actual'!$B36</f>
        <v>-0.13636363636363635</v>
      </c>
      <c r="L36" s="89">
        <f>('MCD Students-Actual'!L36- 'MCD Students-Actual'!$B36)/'MCD Students-Actual'!$B36</f>
        <v>-0.18181818181818182</v>
      </c>
      <c r="M36" s="89">
        <f>('MCD Students-Actual'!L36- 'MCD Students-Actual'!$G36)/'MCD Students-Actual'!$G36</f>
        <v>0.125</v>
      </c>
      <c r="N36" s="89">
        <f>('MCD Students-Actual'!L36- 'MCD Students-Actual'!$I36)/'MCD Students-Actual'!$I36</f>
        <v>-1.3698630136986301E-2</v>
      </c>
    </row>
    <row r="37" spans="1:14" x14ac:dyDescent="0.25">
      <c r="A37" s="85" t="s">
        <v>28</v>
      </c>
      <c r="B37" s="103">
        <f>'MCD Students-Actual'!B37</f>
        <v>13</v>
      </c>
      <c r="C37" s="104">
        <f>('MCD Students-Actual'!C37- 'MCD Students-Actual'!$B37)/'MCD Students-Actual'!$B37</f>
        <v>0.23076923076923078</v>
      </c>
      <c r="D37" s="104">
        <f>('MCD Students-Actual'!D37- 'MCD Students-Actual'!$B37)/'MCD Students-Actual'!$B37</f>
        <v>1.8461538461538463</v>
      </c>
      <c r="E37" s="105">
        <f>('MCD Students-Actual'!E37- 'MCD Students-Actual'!$B37)/'MCD Students-Actual'!$B37</f>
        <v>1.2307692307692308</v>
      </c>
      <c r="F37" s="106">
        <f>('MCD Students-Actual'!F37- 'MCD Students-Actual'!$B37)/'MCD Students-Actual'!$B37</f>
        <v>-0.61538461538461542</v>
      </c>
      <c r="G37" s="106">
        <f>('MCD Students-Actual'!G37- 'MCD Students-Actual'!$B37)/'MCD Students-Actual'!$B37</f>
        <v>-0.92307692307692313</v>
      </c>
      <c r="H37" s="106">
        <f>('MCD Students-Actual'!H37- 'MCD Students-Actual'!$B37)/'MCD Students-Actual'!$B37</f>
        <v>-0.23076923076923078</v>
      </c>
      <c r="I37" s="106">
        <f>('MCD Students-Actual'!I37- 'MCD Students-Actual'!$B37)/'MCD Students-Actual'!$B37</f>
        <v>0.15384615384615385</v>
      </c>
      <c r="J37" s="106">
        <f>('MCD Students-Actual'!J37- 'MCD Students-Actual'!$B37)/'MCD Students-Actual'!$B37</f>
        <v>7.6923076923076927E-2</v>
      </c>
      <c r="K37" s="106">
        <f>('MCD Students-Actual'!K37- 'MCD Students-Actual'!$B37)/'MCD Students-Actual'!$B37</f>
        <v>0</v>
      </c>
      <c r="L37" s="89">
        <f>('MCD Students-Actual'!L37- 'MCD Students-Actual'!$B37)/'MCD Students-Actual'!$B37</f>
        <v>0.23076923076923078</v>
      </c>
      <c r="M37" s="89">
        <f>('MCD Students-Actual'!L37- 'MCD Students-Actual'!$G37)/'MCD Students-Actual'!$G37</f>
        <v>15</v>
      </c>
      <c r="N37" s="89">
        <f>('MCD Students-Actual'!L37- 'MCD Students-Actual'!$I37)/'MCD Students-Actual'!$I37</f>
        <v>6.6666666666666666E-2</v>
      </c>
    </row>
    <row r="38" spans="1:14" x14ac:dyDescent="0.25">
      <c r="A38" s="85" t="s">
        <v>29</v>
      </c>
      <c r="B38" s="103">
        <f>'MCD Students-Actual'!B38</f>
        <v>55</v>
      </c>
      <c r="C38" s="104">
        <f>('MCD Students-Actual'!C38- 'MCD Students-Actual'!$B38)/'MCD Students-Actual'!$B38</f>
        <v>0</v>
      </c>
      <c r="D38" s="104">
        <f>('MCD Students-Actual'!D38- 'MCD Students-Actual'!$B38)/'MCD Students-Actual'!$B38</f>
        <v>0.34545454545454546</v>
      </c>
      <c r="E38" s="105">
        <f>('MCD Students-Actual'!E38- 'MCD Students-Actual'!$B38)/'MCD Students-Actual'!$B38</f>
        <v>0.27272727272727271</v>
      </c>
      <c r="F38" s="106">
        <f>('MCD Students-Actual'!F38- 'MCD Students-Actual'!$B38)/'MCD Students-Actual'!$B38</f>
        <v>0</v>
      </c>
      <c r="G38" s="106">
        <f>('MCD Students-Actual'!G38- 'MCD Students-Actual'!$B38)/'MCD Students-Actual'!$B38</f>
        <v>-0.18181818181818182</v>
      </c>
      <c r="H38" s="106">
        <f>('MCD Students-Actual'!H38- 'MCD Students-Actual'!$B38)/'MCD Students-Actual'!$B38</f>
        <v>-0.25454545454545452</v>
      </c>
      <c r="I38" s="106">
        <f>('MCD Students-Actual'!I38- 'MCD Students-Actual'!$B38)/'MCD Students-Actual'!$B38</f>
        <v>-0.21818181818181817</v>
      </c>
      <c r="J38" s="106">
        <f>('MCD Students-Actual'!J38- 'MCD Students-Actual'!$B38)/'MCD Students-Actual'!$B38</f>
        <v>-0.4</v>
      </c>
      <c r="K38" s="106">
        <f>('MCD Students-Actual'!K38- 'MCD Students-Actual'!$B38)/'MCD Students-Actual'!$B38</f>
        <v>-0.32727272727272727</v>
      </c>
      <c r="L38" s="89">
        <f>('MCD Students-Actual'!L38- 'MCD Students-Actual'!$B38)/'MCD Students-Actual'!$B38</f>
        <v>-0.23636363636363636</v>
      </c>
      <c r="M38" s="89">
        <f>('MCD Students-Actual'!L38- 'MCD Students-Actual'!$G38)/'MCD Students-Actual'!$G38</f>
        <v>-6.6666666666666666E-2</v>
      </c>
      <c r="N38" s="89">
        <f>('MCD Students-Actual'!L38- 'MCD Students-Actual'!$I38)/'MCD Students-Actual'!$I38</f>
        <v>-2.3255813953488372E-2</v>
      </c>
    </row>
    <row r="39" spans="1:14" x14ac:dyDescent="0.25">
      <c r="A39" s="85" t="s">
        <v>30</v>
      </c>
      <c r="B39" s="103">
        <f>'MCD Students-Actual'!B39</f>
        <v>29</v>
      </c>
      <c r="C39" s="104">
        <f>('MCD Students-Actual'!C39- 'MCD Students-Actual'!$B39)/'MCD Students-Actual'!$B39</f>
        <v>-6.8965517241379309E-2</v>
      </c>
      <c r="D39" s="104">
        <f>('MCD Students-Actual'!D39- 'MCD Students-Actual'!$B39)/'MCD Students-Actual'!$B39</f>
        <v>-6.8965517241379309E-2</v>
      </c>
      <c r="E39" s="105">
        <f>('MCD Students-Actual'!E39- 'MCD Students-Actual'!$B39)/'MCD Students-Actual'!$B39</f>
        <v>3.4482758620689655E-2</v>
      </c>
      <c r="F39" s="106">
        <f>('MCD Students-Actual'!F39- 'MCD Students-Actual'!$B39)/'MCD Students-Actual'!$B39</f>
        <v>0</v>
      </c>
      <c r="G39" s="106">
        <f>('MCD Students-Actual'!G39- 'MCD Students-Actual'!$B39)/'MCD Students-Actual'!$B39</f>
        <v>0</v>
      </c>
      <c r="H39" s="106">
        <f>('MCD Students-Actual'!H39- 'MCD Students-Actual'!$B39)/'MCD Students-Actual'!$B39</f>
        <v>3.4482758620689655E-2</v>
      </c>
      <c r="I39" s="106">
        <f>('MCD Students-Actual'!I39- 'MCD Students-Actual'!$B39)/'MCD Students-Actual'!$B39</f>
        <v>3.4482758620689655E-2</v>
      </c>
      <c r="J39" s="106">
        <f>('MCD Students-Actual'!J39- 'MCD Students-Actual'!$B39)/'MCD Students-Actual'!$B39</f>
        <v>0</v>
      </c>
      <c r="K39" s="106">
        <f>('MCD Students-Actual'!K39- 'MCD Students-Actual'!$B39)/'MCD Students-Actual'!$B39</f>
        <v>6.8965517241379309E-2</v>
      </c>
      <c r="L39" s="89">
        <f>('MCD Students-Actual'!L39- 'MCD Students-Actual'!$B39)/'MCD Students-Actual'!$B39</f>
        <v>6.8965517241379309E-2</v>
      </c>
      <c r="M39" s="89">
        <f>('MCD Students-Actual'!L39- 'MCD Students-Actual'!$G39)/'MCD Students-Actual'!$G39</f>
        <v>6.8965517241379309E-2</v>
      </c>
      <c r="N39" s="89">
        <f>('MCD Students-Actual'!L39- 'MCD Students-Actual'!$I39)/'MCD Students-Actual'!$I39</f>
        <v>3.3333333333333333E-2</v>
      </c>
    </row>
    <row r="40" spans="1:14" x14ac:dyDescent="0.25">
      <c r="A40" s="90" t="s">
        <v>48</v>
      </c>
      <c r="B40" s="91">
        <f>'MCD Students-Actual'!B40</f>
        <v>232</v>
      </c>
      <c r="C40" s="92">
        <f>('MCD Students-Actual'!C40- 'MCD Students-Actual'!$B40)/'MCD Students-Actual'!$B40</f>
        <v>4.3103448275862068E-3</v>
      </c>
      <c r="D40" s="92">
        <f>('MCD Students-Actual'!D40- 'MCD Students-Actual'!$B40)/'MCD Students-Actual'!$B40</f>
        <v>0.19827586206896552</v>
      </c>
      <c r="E40" s="93">
        <f>('MCD Students-Actual'!E40- 'MCD Students-Actual'!$B40)/'MCD Students-Actual'!$B40</f>
        <v>0.23275862068965517</v>
      </c>
      <c r="F40" s="94">
        <f>('MCD Students-Actual'!F40- 'MCD Students-Actual'!$B40)/'MCD Students-Actual'!$B40</f>
        <v>-2.5862068965517241E-2</v>
      </c>
      <c r="G40" s="94">
        <f>('MCD Students-Actual'!G40- 'MCD Students-Actual'!$B40)/'MCD Students-Actual'!$B40</f>
        <v>-0.14224137931034483</v>
      </c>
      <c r="H40" s="94">
        <f>('MCD Students-Actual'!H40- 'MCD Students-Actual'!$B40)/'MCD Students-Actual'!$B40</f>
        <v>-0.1336206896551724</v>
      </c>
      <c r="I40" s="94">
        <f>('MCD Students-Actual'!I40- 'MCD Students-Actual'!$B40)/'MCD Students-Actual'!$B40</f>
        <v>-0.1336206896551724</v>
      </c>
      <c r="J40" s="94">
        <f>('MCD Students-Actual'!J40- 'MCD Students-Actual'!$B40)/'MCD Students-Actual'!$B40</f>
        <v>-0.22413793103448276</v>
      </c>
      <c r="K40" s="94">
        <f>('MCD Students-Actual'!K40- 'MCD Students-Actual'!$B40)/'MCD Students-Actual'!$B40</f>
        <v>-0.15086206896551724</v>
      </c>
      <c r="L40" s="101">
        <f>('MCD Students-Actual'!L40- 'MCD Students-Actual'!$B40)/'MCD Students-Actual'!$B40</f>
        <v>-0.125</v>
      </c>
      <c r="M40" s="101">
        <f>('MCD Students-Actual'!L40- 'MCD Students-Actual'!$G40)/'MCD Students-Actual'!$G40</f>
        <v>2.0100502512562814E-2</v>
      </c>
      <c r="N40" s="101">
        <f>('MCD Students-Actual'!L40- 'MCD Students-Actual'!$I40)/'MCD Students-Actual'!$I40</f>
        <v>9.9502487562189053E-3</v>
      </c>
    </row>
    <row r="41" spans="1:14" ht="7.5" customHeight="1" x14ac:dyDescent="0.25">
      <c r="A41" s="76"/>
      <c r="B41" s="95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9"/>
    </row>
    <row r="42" spans="1:14" x14ac:dyDescent="0.25">
      <c r="A42" s="81" t="s">
        <v>49</v>
      </c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4"/>
    </row>
    <row r="43" spans="1:14" x14ac:dyDescent="0.25">
      <c r="A43" s="102" t="s">
        <v>33</v>
      </c>
      <c r="B43" s="86">
        <f>'MCD Students-Actual'!B43</f>
        <v>71</v>
      </c>
      <c r="C43" s="87">
        <f>('MCD Students-Actual'!C43- 'MCD Students-Actual'!$B43)/'MCD Students-Actual'!$B43</f>
        <v>0</v>
      </c>
      <c r="D43" s="87">
        <f>('MCD Students-Actual'!D43- 'MCD Students-Actual'!$B43)/'MCD Students-Actual'!$B43</f>
        <v>0.11267605633802817</v>
      </c>
      <c r="E43" s="88">
        <f>('MCD Students-Actual'!E43- 'MCD Students-Actual'!$B43)/'MCD Students-Actual'!$B43</f>
        <v>0.29577464788732394</v>
      </c>
      <c r="F43" s="89">
        <f>('MCD Students-Actual'!F43- 'MCD Students-Actual'!$B43)/'MCD Students-Actual'!$B43</f>
        <v>2.8169014084507043E-2</v>
      </c>
      <c r="G43" s="89">
        <f>('MCD Students-Actual'!G43- 'MCD Students-Actual'!$B43)/'MCD Students-Actual'!$B43</f>
        <v>0.12676056338028169</v>
      </c>
      <c r="H43" s="89">
        <f>('MCD Students-Actual'!H43- 'MCD Students-Actual'!$B43)/'MCD Students-Actual'!$B43</f>
        <v>0.18309859154929578</v>
      </c>
      <c r="I43" s="89">
        <f>('MCD Students-Actual'!I43- 'MCD Students-Actual'!$B43)/'MCD Students-Actual'!$B43</f>
        <v>0.22535211267605634</v>
      </c>
      <c r="J43" s="89">
        <f>('MCD Students-Actual'!J43- 'MCD Students-Actual'!$B43)/'MCD Students-Actual'!$B43</f>
        <v>0.36619718309859156</v>
      </c>
      <c r="K43" s="89">
        <f>('MCD Students-Actual'!K43- 'MCD Students-Actual'!$B43)/'MCD Students-Actual'!$B43</f>
        <v>0.15492957746478872</v>
      </c>
      <c r="L43" s="89">
        <f>('MCD Students-Actual'!L43- 'MCD Students-Actual'!$B43)/'MCD Students-Actual'!$B43</f>
        <v>0.16901408450704225</v>
      </c>
      <c r="M43" s="89">
        <f>('MCD Students-Actual'!L43- 'MCD Students-Actual'!$G43)/'MCD Students-Actual'!$G43</f>
        <v>3.7499999999999999E-2</v>
      </c>
      <c r="N43" s="89">
        <f>('MCD Students-Actual'!L43- 'MCD Students-Actual'!$I43)/'MCD Students-Actual'!$I43</f>
        <v>-4.5977011494252873E-2</v>
      </c>
    </row>
    <row r="44" spans="1:14" x14ac:dyDescent="0.25">
      <c r="A44" s="85" t="s">
        <v>34</v>
      </c>
      <c r="B44" s="103">
        <f>'MCD Students-Actual'!B44</f>
        <v>24</v>
      </c>
      <c r="C44" s="104">
        <f>('MCD Students-Actual'!C44- 'MCD Students-Actual'!$B44)/'MCD Students-Actual'!$B44</f>
        <v>-8.3333333333333329E-2</v>
      </c>
      <c r="D44" s="104">
        <f>('MCD Students-Actual'!D44- 'MCD Students-Actual'!$B44)/'MCD Students-Actual'!$B44</f>
        <v>-4.1666666666666664E-2</v>
      </c>
      <c r="E44" s="105">
        <f>('MCD Students-Actual'!E44- 'MCD Students-Actual'!$B44)/'MCD Students-Actual'!$B44</f>
        <v>-0.29166666666666669</v>
      </c>
      <c r="F44" s="106">
        <f>('MCD Students-Actual'!F44- 'MCD Students-Actual'!$B44)/'MCD Students-Actual'!$B44</f>
        <v>-0.5</v>
      </c>
      <c r="G44" s="106">
        <f>('MCD Students-Actual'!G44- 'MCD Students-Actual'!$B44)/'MCD Students-Actual'!$B44</f>
        <v>-0.41666666666666669</v>
      </c>
      <c r="H44" s="106">
        <f>('MCD Students-Actual'!H44- 'MCD Students-Actual'!$B44)/'MCD Students-Actual'!$B44</f>
        <v>-0.20833333333333334</v>
      </c>
      <c r="I44" s="106">
        <f>('MCD Students-Actual'!I44- 'MCD Students-Actual'!$B44)/'MCD Students-Actual'!$B44</f>
        <v>-0.125</v>
      </c>
      <c r="J44" s="106">
        <f>('MCD Students-Actual'!J44- 'MCD Students-Actual'!$B44)/'MCD Students-Actual'!$B44</f>
        <v>-0.125</v>
      </c>
      <c r="K44" s="106">
        <f>('MCD Students-Actual'!K44- 'MCD Students-Actual'!$B44)/'MCD Students-Actual'!$B44</f>
        <v>-0.25</v>
      </c>
      <c r="L44" s="89">
        <f>('MCD Students-Actual'!L44- 'MCD Students-Actual'!$B44)/'MCD Students-Actual'!$B44</f>
        <v>-4.1666666666666664E-2</v>
      </c>
      <c r="M44" s="89">
        <f>('MCD Students-Actual'!L44- 'MCD Students-Actual'!$G44)/'MCD Students-Actual'!$G44</f>
        <v>0.6428571428571429</v>
      </c>
      <c r="N44" s="89">
        <f>('MCD Students-Actual'!L44- 'MCD Students-Actual'!$I44)/'MCD Students-Actual'!$I44</f>
        <v>9.5238095238095233E-2</v>
      </c>
    </row>
    <row r="45" spans="1:14" x14ac:dyDescent="0.25">
      <c r="A45" s="85" t="s">
        <v>35</v>
      </c>
      <c r="B45" s="103">
        <f>'MCD Students-Actual'!B45</f>
        <v>39</v>
      </c>
      <c r="C45" s="104">
        <f>('MCD Students-Actual'!C45- 'MCD Students-Actual'!$B45)/'MCD Students-Actual'!$B45</f>
        <v>0.20512820512820512</v>
      </c>
      <c r="D45" s="104">
        <f>('MCD Students-Actual'!D45- 'MCD Students-Actual'!$B45)/'MCD Students-Actual'!$B45</f>
        <v>0.48717948717948717</v>
      </c>
      <c r="E45" s="105">
        <f>('MCD Students-Actual'!E45- 'MCD Students-Actual'!$B45)/'MCD Students-Actual'!$B45</f>
        <v>0.69230769230769229</v>
      </c>
      <c r="F45" s="106">
        <f>('MCD Students-Actual'!F45- 'MCD Students-Actual'!$B45)/'MCD Students-Actual'!$B45</f>
        <v>0.4358974358974359</v>
      </c>
      <c r="G45" s="106">
        <f>('MCD Students-Actual'!G45- 'MCD Students-Actual'!$B45)/'MCD Students-Actual'!$B45</f>
        <v>0.30769230769230771</v>
      </c>
      <c r="H45" s="106">
        <f>('MCD Students-Actual'!H45- 'MCD Students-Actual'!$B45)/'MCD Students-Actual'!$B45</f>
        <v>0.53846153846153844</v>
      </c>
      <c r="I45" s="106">
        <f>('MCD Students-Actual'!I45- 'MCD Students-Actual'!$B45)/'MCD Students-Actual'!$B45</f>
        <v>0.61538461538461542</v>
      </c>
      <c r="J45" s="106">
        <f>('MCD Students-Actual'!J45- 'MCD Students-Actual'!$B45)/'MCD Students-Actual'!$B45</f>
        <v>0.79487179487179482</v>
      </c>
      <c r="K45" s="106">
        <f>('MCD Students-Actual'!K45- 'MCD Students-Actual'!$B45)/'MCD Students-Actual'!$B45</f>
        <v>1.0512820512820513</v>
      </c>
      <c r="L45" s="89">
        <f>('MCD Students-Actual'!L45- 'MCD Students-Actual'!$B45)/'MCD Students-Actual'!$B45</f>
        <v>1.3846153846153846</v>
      </c>
      <c r="M45" s="89">
        <f>('MCD Students-Actual'!L45- 'MCD Students-Actual'!$G45)/'MCD Students-Actual'!$G45</f>
        <v>0.82352941176470584</v>
      </c>
      <c r="N45" s="89">
        <f>('MCD Students-Actual'!L45- 'MCD Students-Actual'!$I45)/'MCD Students-Actual'!$I45</f>
        <v>0.47619047619047616</v>
      </c>
    </row>
    <row r="46" spans="1:14" x14ac:dyDescent="0.25">
      <c r="A46" s="85" t="s">
        <v>36</v>
      </c>
      <c r="B46" s="103">
        <f>'MCD Students-Actual'!B46</f>
        <v>11</v>
      </c>
      <c r="C46" s="104">
        <f>('MCD Students-Actual'!C46- 'MCD Students-Actual'!$B46)/'MCD Students-Actual'!$B46</f>
        <v>0.45454545454545453</v>
      </c>
      <c r="D46" s="104">
        <f>('MCD Students-Actual'!D46- 'MCD Students-Actual'!$B46)/'MCD Students-Actual'!$B46</f>
        <v>1.4545454545454546</v>
      </c>
      <c r="E46" s="105">
        <f>('MCD Students-Actual'!E46- 'MCD Students-Actual'!$B46)/'MCD Students-Actual'!$B46</f>
        <v>1.6363636363636365</v>
      </c>
      <c r="F46" s="106">
        <f>('MCD Students-Actual'!F46- 'MCD Students-Actual'!$B46)/'MCD Students-Actual'!$B46</f>
        <v>0.90909090909090906</v>
      </c>
      <c r="G46" s="106">
        <f>('MCD Students-Actual'!G46- 'MCD Students-Actual'!$B46)/'MCD Students-Actual'!$B46</f>
        <v>0.81818181818181823</v>
      </c>
      <c r="H46" s="106">
        <f>('MCD Students-Actual'!H46- 'MCD Students-Actual'!$B46)/'MCD Students-Actual'!$B46</f>
        <v>0.27272727272727271</v>
      </c>
      <c r="I46" s="106">
        <f>('MCD Students-Actual'!I46- 'MCD Students-Actual'!$B46)/'MCD Students-Actual'!$B46</f>
        <v>-0.27272727272727271</v>
      </c>
      <c r="J46" s="106">
        <f>('MCD Students-Actual'!J46- 'MCD Students-Actual'!$B46)/'MCD Students-Actual'!$B46</f>
        <v>0.27272727272727271</v>
      </c>
      <c r="K46" s="106">
        <f>('MCD Students-Actual'!K46- 'MCD Students-Actual'!$B46)/'MCD Students-Actual'!$B46</f>
        <v>0.54545454545454541</v>
      </c>
      <c r="L46" s="106">
        <f>('MCD Students-Actual'!L46- 'MCD Students-Actual'!$B46)/'MCD Students-Actual'!$B46</f>
        <v>0.18181818181818182</v>
      </c>
      <c r="M46" s="106">
        <f>('MCD Students-Actual'!L46- 'MCD Students-Actual'!$G46)/'MCD Students-Actual'!$G46</f>
        <v>-0.35</v>
      </c>
      <c r="N46" s="89">
        <f>('MCD Students-Actual'!L46- 'MCD Students-Actual'!$I46)/'MCD Students-Actual'!$I46</f>
        <v>0.625</v>
      </c>
    </row>
    <row r="47" spans="1:14" s="80" customFormat="1" x14ac:dyDescent="0.25">
      <c r="A47" s="85" t="s">
        <v>37</v>
      </c>
      <c r="B47" s="103">
        <f>'MCD Students-Actual'!B47</f>
        <v>48</v>
      </c>
      <c r="C47" s="104">
        <f>('MCD Students-Actual'!C47- 'MCD Students-Actual'!$B47)/'MCD Students-Actual'!$B47</f>
        <v>8.3333333333333329E-2</v>
      </c>
      <c r="D47" s="104">
        <f>('MCD Students-Actual'!D47- 'MCD Students-Actual'!$B47)/'MCD Students-Actual'!$B47</f>
        <v>0.20833333333333334</v>
      </c>
      <c r="E47" s="105">
        <f>('MCD Students-Actual'!E47- 'MCD Students-Actual'!$B47)/'MCD Students-Actual'!$B47</f>
        <v>0.125</v>
      </c>
      <c r="F47" s="106">
        <f>('MCD Students-Actual'!F47- 'MCD Students-Actual'!$B47)/'MCD Students-Actual'!$B47</f>
        <v>-6.25E-2</v>
      </c>
      <c r="G47" s="106">
        <f>('MCD Students-Actual'!G47- 'MCD Students-Actual'!$B47)/'MCD Students-Actual'!$B47</f>
        <v>2.0833333333333332E-2</v>
      </c>
      <c r="H47" s="106">
        <f>('MCD Students-Actual'!H47- 'MCD Students-Actual'!$B47)/'MCD Students-Actual'!$B47</f>
        <v>0</v>
      </c>
      <c r="I47" s="106">
        <f>('MCD Students-Actual'!I47- 'MCD Students-Actual'!$B47)/'MCD Students-Actual'!$B47</f>
        <v>8.3333333333333329E-2</v>
      </c>
      <c r="J47" s="106">
        <f>('MCD Students-Actual'!J47- 'MCD Students-Actual'!$B47)/'MCD Students-Actual'!$B47</f>
        <v>-0.1875</v>
      </c>
      <c r="K47" s="106">
        <f>('MCD Students-Actual'!K47- 'MCD Students-Actual'!$B47)/'MCD Students-Actual'!$B47</f>
        <v>-0.20833333333333334</v>
      </c>
      <c r="L47" s="89">
        <f>('MCD Students-Actual'!L47- 'MCD Students-Actual'!$B47)/'MCD Students-Actual'!$B47</f>
        <v>2.0833333333333332E-2</v>
      </c>
      <c r="M47" s="89">
        <f>('MCD Students-Actual'!L47- 'MCD Students-Actual'!$G47)/'MCD Students-Actual'!$G47</f>
        <v>0</v>
      </c>
      <c r="N47" s="89">
        <f>('MCD Students-Actual'!L47- 'MCD Students-Actual'!$I47)/'MCD Students-Actual'!$I47</f>
        <v>-5.7692307692307696E-2</v>
      </c>
    </row>
    <row r="48" spans="1:14" s="80" customFormat="1" x14ac:dyDescent="0.25">
      <c r="A48" s="90" t="s">
        <v>38</v>
      </c>
      <c r="B48" s="114">
        <f>'MCD Students-Actual'!B48</f>
        <v>193</v>
      </c>
      <c r="C48" s="94">
        <f>('MCD Students-Actual'!C48- 'MCD Students-Actual'!$B48)/'MCD Students-Actual'!$B48</f>
        <v>7.7720207253886009E-2</v>
      </c>
      <c r="D48" s="94">
        <f>('MCD Students-Actual'!D48- 'MCD Students-Actual'!$B48)/'MCD Students-Actual'!$B48</f>
        <v>0.26943005181347152</v>
      </c>
      <c r="E48" s="115">
        <f>('MCD Students-Actual'!E48- 'MCD Students-Actual'!$B48)/'MCD Students-Actual'!$B48</f>
        <v>0.33678756476683935</v>
      </c>
      <c r="F48" s="94">
        <f>('MCD Students-Actual'!F48- 'MCD Students-Actual'!$B48)/'MCD Students-Actual'!$B48</f>
        <v>7.2538860103626937E-2</v>
      </c>
      <c r="G48" s="94">
        <f>('MCD Students-Actual'!G48- 'MCD Students-Actual'!$B48)/'MCD Students-Actual'!$B48</f>
        <v>0.10880829015544041</v>
      </c>
      <c r="H48" s="94">
        <f>('MCD Students-Actual'!H48- 'MCD Students-Actual'!$B48)/'MCD Students-Actual'!$B48</f>
        <v>0.16580310880829016</v>
      </c>
      <c r="I48" s="94">
        <f>('MCD Students-Actual'!I48- 'MCD Students-Actual'!$B48)/'MCD Students-Actual'!$B48</f>
        <v>0.19689119170984457</v>
      </c>
      <c r="J48" s="94">
        <f>('MCD Students-Actual'!J48- 'MCD Students-Actual'!$B48)/'MCD Students-Actual'!$B48</f>
        <v>0.24870466321243523</v>
      </c>
      <c r="K48" s="94">
        <f>('MCD Students-Actual'!K48- 'MCD Students-Actual'!$B48)/'MCD Students-Actual'!$B48</f>
        <v>0.21761658031088082</v>
      </c>
      <c r="L48" s="94">
        <f>('MCD Students-Actual'!L48- 'MCD Students-Actual'!$B48)/'MCD Students-Actual'!$B48</f>
        <v>0.35233160621761656</v>
      </c>
      <c r="M48" s="94">
        <f>('MCD Students-Actual'!L48- 'MCD Students-Actual'!$G48)/'MCD Students-Actual'!$G48</f>
        <v>0.21962616822429906</v>
      </c>
      <c r="N48" s="94">
        <f>('MCD Students-Actual'!L48- 'MCD Students-Actual'!$I48)/'MCD Students-Actual'!$I48</f>
        <v>0.12987012987012986</v>
      </c>
    </row>
    <row r="49" spans="1:14" ht="7.5" customHeight="1" x14ac:dyDescent="0.25">
      <c r="A49" s="116"/>
      <c r="B49" s="117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9"/>
    </row>
    <row r="50" spans="1:14" x14ac:dyDescent="0.25">
      <c r="A50" s="120" t="s">
        <v>39</v>
      </c>
      <c r="B50" s="121">
        <f>'MCD Students-Actual'!B50</f>
        <v>1738</v>
      </c>
      <c r="C50" s="122">
        <f>('MCD Students-Actual'!C50- 'MCD Students-Actual'!$B50)/'MCD Students-Actual'!$B50</f>
        <v>7.3072497123130034E-2</v>
      </c>
      <c r="D50" s="122">
        <f>('MCD Students-Actual'!D50- 'MCD Students-Actual'!$B50)/'MCD Students-Actual'!$B50</f>
        <v>0.17663981588032221</v>
      </c>
      <c r="E50" s="123">
        <f>('MCD Students-Actual'!E50- 'MCD Students-Actual'!$B50)/'MCD Students-Actual'!$B50</f>
        <v>0.13003452243958574</v>
      </c>
      <c r="F50" s="124">
        <f>('MCD Students-Actual'!F50- 'MCD Students-Actual'!$B50)/'MCD Students-Actual'!$B50</f>
        <v>-4.4303797468354431E-2</v>
      </c>
      <c r="G50" s="124">
        <f>('MCD Students-Actual'!G50- 'MCD Students-Actual'!$B50)/'MCD Students-Actual'!$B50</f>
        <v>-0.10184119677790564</v>
      </c>
      <c r="H50" s="124">
        <f>('MCD Students-Actual'!H50- 'MCD Students-Actual'!$B50)/'MCD Students-Actual'!$B50</f>
        <v>-0.1283084004602992</v>
      </c>
      <c r="I50" s="124">
        <f>('MCD Students-Actual'!I50- 'MCD Students-Actual'!$B50)/'MCD Students-Actual'!$B50</f>
        <v>-0.1237054085155351</v>
      </c>
      <c r="J50" s="124">
        <f>('MCD Students-Actual'!J50- 'MCD Students-Actual'!$B50)/'MCD Students-Actual'!$B50</f>
        <v>-0.1144994246260069</v>
      </c>
      <c r="K50" s="124">
        <f>('MCD Students-Actual'!K50- 'MCD Students-Actual'!$B50)/'MCD Students-Actual'!$B50</f>
        <v>-9.2635212888377449E-2</v>
      </c>
      <c r="L50" s="124">
        <f>('MCD Students-Actual'!L50- 'MCD Students-Actual'!$B50)/'MCD Students-Actual'!$B50</f>
        <v>-0.10241657077100115</v>
      </c>
      <c r="M50" s="124">
        <f>('MCD Students-Actual'!L50- 'MCD Students-Actual'!$G50)/'MCD Students-Actual'!$G50</f>
        <v>-6.406149903907751E-4</v>
      </c>
      <c r="N50" s="124">
        <f>('MCD Students-Actual'!L50- 'MCD Students-Actual'!$I50)/'MCD Students-Actual'!$I50</f>
        <v>2.4294156270518712E-2</v>
      </c>
    </row>
    <row r="51" spans="1:14" x14ac:dyDescent="0.25">
      <c r="A51" s="125"/>
      <c r="B51" s="126"/>
    </row>
    <row r="52" spans="1:14" x14ac:dyDescent="0.25">
      <c r="A52" s="127" t="s">
        <v>50</v>
      </c>
      <c r="B52" s="128"/>
    </row>
    <row r="53" spans="1:14" x14ac:dyDescent="0.25">
      <c r="A53" s="63" t="s">
        <v>51</v>
      </c>
      <c r="B53" s="128"/>
    </row>
    <row r="54" spans="1:14" x14ac:dyDescent="0.25">
      <c r="A54" s="129" t="s">
        <v>52</v>
      </c>
      <c r="B54" s="128"/>
    </row>
    <row r="55" spans="1:14" x14ac:dyDescent="0.25">
      <c r="A55" s="129" t="s">
        <v>53</v>
      </c>
      <c r="B55" s="128"/>
    </row>
    <row r="56" spans="1:14" x14ac:dyDescent="0.25">
      <c r="A56" s="63" t="s">
        <v>63</v>
      </c>
    </row>
  </sheetData>
  <mergeCells count="1">
    <mergeCell ref="A6:A7"/>
  </mergeCells>
  <printOptions horizontalCentered="1"/>
  <pageMargins left="0.25" right="0.25" top="0.25" bottom="0.25" header="0" footer="0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MCD Students-Actual</vt:lpstr>
      <vt:lpstr>MCD Students -%Chg</vt:lpstr>
      <vt:lpstr>'MCD Students -%Chg'!Print_Area</vt:lpstr>
      <vt:lpstr>'MCD Students-Actual'!Print_Area</vt:lpstr>
      <vt:lpstr>'MCD Students -%Chg'!Print_Titles</vt:lpstr>
      <vt:lpstr>'MCD Students-Actual'!Print_Titles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B. Canlas</dc:creator>
  <cp:lastModifiedBy>Raymond B. Canlas</cp:lastModifiedBy>
  <dcterms:created xsi:type="dcterms:W3CDTF">2016-01-12T16:53:05Z</dcterms:created>
  <dcterms:modified xsi:type="dcterms:W3CDTF">2017-10-24T17:35:05Z</dcterms:modified>
</cp:coreProperties>
</file>