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s-egr-05\ece\bolson\Admin\Advising\Semester_Conversion\Blanket_memo\"/>
    </mc:Choice>
  </mc:AlternateContent>
  <bookViews>
    <workbookView xWindow="0" yWindow="0" windowWidth="28770" windowHeight="11235"/>
  </bookViews>
  <sheets>
    <sheet name="CpE Quarter Curriculum" sheetId="1" r:id="rId1"/>
    <sheet name="Course_database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" l="1"/>
  <c r="V33" i="1" l="1"/>
  <c r="V48" i="1"/>
  <c r="V47" i="1"/>
  <c r="V46" i="1"/>
  <c r="V45" i="1"/>
  <c r="V42" i="1"/>
  <c r="V41" i="1"/>
  <c r="V40" i="1"/>
  <c r="V39" i="1"/>
  <c r="V38" i="1"/>
  <c r="V37" i="1"/>
  <c r="V36" i="1"/>
  <c r="V35" i="1"/>
  <c r="V34" i="1"/>
  <c r="V31" i="1"/>
  <c r="V26" i="1"/>
  <c r="V25" i="1"/>
  <c r="V24" i="1"/>
  <c r="V23" i="1"/>
  <c r="V22" i="1"/>
  <c r="V44" i="1"/>
  <c r="V51" i="1"/>
  <c r="V30" i="1"/>
  <c r="V28" i="1"/>
  <c r="V21" i="1"/>
  <c r="V18" i="1"/>
  <c r="V15" i="1"/>
  <c r="G15" i="1"/>
  <c r="H15" i="1" s="1"/>
  <c r="B15" i="1"/>
  <c r="C15" i="1" s="1"/>
  <c r="V14" i="1"/>
  <c r="B14" i="1"/>
  <c r="G13" i="1"/>
  <c r="B13" i="1"/>
  <c r="G12" i="1"/>
  <c r="B12" i="1"/>
  <c r="V11" i="1"/>
  <c r="G11" i="1"/>
  <c r="H11" i="1" s="1"/>
  <c r="B11" i="1"/>
  <c r="C11" i="1" s="1"/>
  <c r="V10" i="1"/>
  <c r="B10" i="1"/>
  <c r="G9" i="1"/>
  <c r="H9" i="1" s="1"/>
  <c r="B9" i="1"/>
  <c r="V8" i="1"/>
  <c r="B8" i="1"/>
  <c r="G7" i="1"/>
  <c r="B7" i="1"/>
  <c r="G6" i="1"/>
  <c r="B6" i="1"/>
  <c r="B16" i="1"/>
  <c r="G16" i="1"/>
  <c r="L16" i="1"/>
  <c r="Q16" i="1"/>
  <c r="B17" i="1"/>
  <c r="G17" i="1"/>
  <c r="L17" i="1"/>
  <c r="M16" i="1" s="1"/>
  <c r="Q17" i="1"/>
  <c r="R16" i="1" s="1"/>
  <c r="B18" i="1"/>
  <c r="G18" i="1"/>
  <c r="B19" i="1"/>
  <c r="G19" i="1"/>
  <c r="H19" i="1" s="1"/>
  <c r="Q19" i="1"/>
  <c r="B20" i="1"/>
  <c r="G20" i="1"/>
  <c r="L20" i="1"/>
  <c r="M19" i="1" s="1"/>
  <c r="Q20" i="1"/>
  <c r="R19" i="1" s="1"/>
  <c r="B21" i="1"/>
  <c r="B22" i="1"/>
  <c r="C22" i="1" s="1"/>
  <c r="G22" i="1"/>
  <c r="H22" i="1" s="1"/>
  <c r="B23" i="1"/>
  <c r="C23" i="1" s="1"/>
  <c r="G23" i="1"/>
  <c r="H23" i="1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C2" i="2"/>
  <c r="D2" i="2" s="1"/>
  <c r="C1" i="2"/>
  <c r="D1" i="2" s="1"/>
  <c r="H6" i="1" l="1"/>
  <c r="C12" i="1"/>
  <c r="U11" i="1"/>
  <c r="U22" i="1"/>
  <c r="U23" i="1"/>
  <c r="H16" i="1"/>
  <c r="C9" i="1"/>
  <c r="U10" i="1" s="1"/>
  <c r="H12" i="1"/>
  <c r="C16" i="1"/>
  <c r="C19" i="1"/>
  <c r="U21" i="1" s="1"/>
  <c r="C6" i="1"/>
  <c r="U15" i="1"/>
  <c r="U14" i="1" l="1"/>
  <c r="U8" i="1"/>
  <c r="U18" i="1"/>
  <c r="G47" i="1"/>
  <c r="H47" i="1" s="1"/>
  <c r="B47" i="1"/>
  <c r="C47" i="1" s="1"/>
  <c r="L46" i="1"/>
  <c r="M46" i="1" s="1"/>
  <c r="H46" i="1"/>
  <c r="C46" i="1"/>
  <c r="G45" i="1"/>
  <c r="H45" i="1" s="1"/>
  <c r="B45" i="1"/>
  <c r="C45" i="1" s="1"/>
  <c r="H43" i="1"/>
  <c r="L43" i="1"/>
  <c r="M43" i="1" s="1"/>
  <c r="C43" i="1"/>
  <c r="U45" i="1" l="1"/>
  <c r="U47" i="1"/>
  <c r="U46" i="1"/>
  <c r="U44" i="1"/>
  <c r="G40" i="1"/>
  <c r="H40" i="1" s="1"/>
  <c r="B40" i="1"/>
  <c r="C40" i="1" s="1"/>
  <c r="B34" i="1"/>
  <c r="C34" i="1" s="1"/>
  <c r="U34" i="1" s="1"/>
  <c r="G35" i="1"/>
  <c r="H35" i="1" s="1"/>
  <c r="L29" i="1"/>
  <c r="M29" i="1" s="1"/>
  <c r="H29" i="1"/>
  <c r="B29" i="1"/>
  <c r="C29" i="1" s="1"/>
  <c r="U40" i="1" l="1"/>
  <c r="U30" i="1"/>
  <c r="U56" i="1" l="1"/>
  <c r="G48" i="1" l="1"/>
  <c r="H48" i="1" s="1"/>
  <c r="U54" i="1"/>
  <c r="B41" i="1"/>
  <c r="C41" i="1" s="1"/>
  <c r="G41" i="1"/>
  <c r="H41" i="1" s="1"/>
  <c r="G38" i="1"/>
  <c r="H38" i="1" s="1"/>
  <c r="L36" i="1"/>
  <c r="M36" i="1" s="1"/>
  <c r="H36" i="1"/>
  <c r="C36" i="1"/>
  <c r="B32" i="1"/>
  <c r="H27" i="1"/>
  <c r="U36" i="1" l="1"/>
  <c r="U41" i="1"/>
  <c r="G49" i="1"/>
  <c r="G42" i="1"/>
  <c r="H42" i="1" s="1"/>
  <c r="G31" i="1"/>
  <c r="H31" i="1" s="1"/>
  <c r="L27" i="1"/>
  <c r="M27" i="1" s="1"/>
  <c r="G39" i="1"/>
  <c r="H39" i="1" s="1"/>
  <c r="G37" i="1"/>
  <c r="H37" i="1" s="1"/>
  <c r="G32" i="1"/>
  <c r="H32" i="1" s="1"/>
  <c r="B50" i="1"/>
  <c r="B49" i="1"/>
  <c r="B51" i="1"/>
  <c r="B48" i="1"/>
  <c r="C48" i="1" s="1"/>
  <c r="U48" i="1" s="1"/>
  <c r="B42" i="1"/>
  <c r="C42" i="1" s="1"/>
  <c r="B31" i="1"/>
  <c r="C31" i="1" s="1"/>
  <c r="B35" i="1"/>
  <c r="C35" i="1" s="1"/>
  <c r="B27" i="1"/>
  <c r="C27" i="1" s="1"/>
  <c r="B39" i="1"/>
  <c r="C39" i="1" s="1"/>
  <c r="B33" i="1"/>
  <c r="C32" i="1" s="1"/>
  <c r="U28" i="1" l="1"/>
  <c r="U33" i="1"/>
  <c r="U42" i="1"/>
  <c r="U35" i="1"/>
  <c r="U31" i="1"/>
  <c r="U39" i="1"/>
  <c r="C49" i="1"/>
  <c r="B25" i="1"/>
  <c r="C25" i="1" s="1"/>
  <c r="B24" i="1"/>
  <c r="C24" i="1" s="1"/>
  <c r="B26" i="1"/>
  <c r="C26" i="1" s="1"/>
  <c r="G25" i="1"/>
  <c r="H25" i="1" s="1"/>
  <c r="G24" i="1"/>
  <c r="H24" i="1" s="1"/>
  <c r="G50" i="1"/>
  <c r="G51" i="1"/>
  <c r="G26" i="1"/>
  <c r="H26" i="1" s="1"/>
  <c r="B38" i="1"/>
  <c r="C38" i="1" s="1"/>
  <c r="U38" i="1" s="1"/>
  <c r="B37" i="1"/>
  <c r="C37" i="1" s="1"/>
  <c r="U37" i="1" s="1"/>
  <c r="U25" i="1" l="1"/>
  <c r="U26" i="1"/>
  <c r="U24" i="1"/>
  <c r="H49" i="1"/>
  <c r="U51" i="1" s="1"/>
  <c r="M59" i="1" l="1"/>
  <c r="M60" i="1" s="1"/>
  <c r="M61" i="1" s="1"/>
</calcChain>
</file>

<file path=xl/sharedStrings.xml><?xml version="1.0" encoding="utf-8"?>
<sst xmlns="http://schemas.openxmlformats.org/spreadsheetml/2006/main" count="266" uniqueCount="123">
  <si>
    <t>MAT 1140</t>
  </si>
  <si>
    <t>ECE 1310</t>
  </si>
  <si>
    <t>MAT 115</t>
  </si>
  <si>
    <t>MAT 1150</t>
  </si>
  <si>
    <t>PHY 1510/L</t>
  </si>
  <si>
    <t>MAT 116</t>
  </si>
  <si>
    <t>PHY 133/L</t>
  </si>
  <si>
    <t>PHY 1520/L</t>
  </si>
  <si>
    <t>MAT 224</t>
  </si>
  <si>
    <t>MAT 2240</t>
  </si>
  <si>
    <t>PHY 132/L</t>
  </si>
  <si>
    <t>ECE 207</t>
  </si>
  <si>
    <t>ECE 2101</t>
  </si>
  <si>
    <t>MAT 214</t>
  </si>
  <si>
    <t>MAT 2140</t>
  </si>
  <si>
    <t>ECE 220</t>
  </si>
  <si>
    <t>ECE 2200</t>
  </si>
  <si>
    <t>ECE 209</t>
  </si>
  <si>
    <t>ECE 207L</t>
  </si>
  <si>
    <t>ECE 2101L</t>
  </si>
  <si>
    <t>MAT 215</t>
  </si>
  <si>
    <t>ECE 302</t>
  </si>
  <si>
    <t>ECE 3250</t>
  </si>
  <si>
    <t>ECE 220L</t>
  </si>
  <si>
    <t>ECE 2200L</t>
  </si>
  <si>
    <t>ECE 306</t>
  </si>
  <si>
    <t>ECE 3101</t>
  </si>
  <si>
    <t>ECE 310</t>
  </si>
  <si>
    <t>ECE 3810</t>
  </si>
  <si>
    <t>ECE 209L</t>
  </si>
  <si>
    <t>ECE 320</t>
  </si>
  <si>
    <t>ECE 3200</t>
  </si>
  <si>
    <t>ECE 307</t>
  </si>
  <si>
    <t>ECE 306L</t>
  </si>
  <si>
    <t>ECE 3101L</t>
  </si>
  <si>
    <t>ECE 310L</t>
  </si>
  <si>
    <t>ECE 3810L</t>
  </si>
  <si>
    <t>ECE 320L</t>
  </si>
  <si>
    <t>ECE 3200L</t>
  </si>
  <si>
    <t>ECE 315</t>
  </si>
  <si>
    <t>ECE 3715</t>
  </si>
  <si>
    <t>ECE 309</t>
  </si>
  <si>
    <t>ECE 3709</t>
  </si>
  <si>
    <t>ECE 330</t>
  </si>
  <si>
    <t>ECE 405</t>
  </si>
  <si>
    <t>ECE 4705</t>
  </si>
  <si>
    <t>ECE 464</t>
  </si>
  <si>
    <t>ECE 4064</t>
  </si>
  <si>
    <t>ECE 309L</t>
  </si>
  <si>
    <t>ECE 3709L</t>
  </si>
  <si>
    <t>ECE 405L</t>
  </si>
  <si>
    <t>ECE 4705L</t>
  </si>
  <si>
    <t>ECE 467</t>
  </si>
  <si>
    <t>EGR 4830</t>
  </si>
  <si>
    <t>ECE 109</t>
  </si>
  <si>
    <t>Quarter units</t>
  </si>
  <si>
    <t>OR</t>
  </si>
  <si>
    <t>ECE 1101</t>
  </si>
  <si>
    <t>EGR 4810</t>
  </si>
  <si>
    <t>EGR 4820</t>
  </si>
  <si>
    <t>ECE 109L</t>
  </si>
  <si>
    <t>EGR 481</t>
  </si>
  <si>
    <t>EGR 482</t>
  </si>
  <si>
    <t>ECE 1101L</t>
  </si>
  <si>
    <t>ECE 299*</t>
  </si>
  <si>
    <t>ECE 299L*</t>
  </si>
  <si>
    <t>ECE 114</t>
  </si>
  <si>
    <t>ECE 114L</t>
  </si>
  <si>
    <t>ECE 256</t>
  </si>
  <si>
    <t>ECE 257</t>
  </si>
  <si>
    <t>ECE 2310</t>
  </si>
  <si>
    <t>ECE 204</t>
  </si>
  <si>
    <t>ECE 204L</t>
  </si>
  <si>
    <t>ECE 205</t>
  </si>
  <si>
    <t>ECE 205L</t>
  </si>
  <si>
    <t>ECE 2300L</t>
  </si>
  <si>
    <t>ECE 2300</t>
  </si>
  <si>
    <t>ECE 3300</t>
  </si>
  <si>
    <t>ECE 3300L</t>
  </si>
  <si>
    <t>ECE 3301</t>
  </si>
  <si>
    <t>ECE 3301L</t>
  </si>
  <si>
    <t>ECE 341</t>
  </si>
  <si>
    <t>ECE 341L</t>
  </si>
  <si>
    <t>Data entry error - more than one selected</t>
  </si>
  <si>
    <t>Quarter Units</t>
  </si>
  <si>
    <t>ECE 130</t>
  </si>
  <si>
    <t>ECE 304</t>
  </si>
  <si>
    <t>ECE 325</t>
  </si>
  <si>
    <t>ECE 325L</t>
  </si>
  <si>
    <t>ECE 425/L</t>
  </si>
  <si>
    <t>ECE 426/L</t>
  </si>
  <si>
    <t>ECE 431/L</t>
  </si>
  <si>
    <t>ECE 433/L</t>
  </si>
  <si>
    <t>ECE 480</t>
  </si>
  <si>
    <t>Technical Electives taken on the Quarter System (300 and 400 level classes)</t>
  </si>
  <si>
    <t>Technical Electives taken on the Semester System (3000 and 4000 level classes)</t>
  </si>
  <si>
    <t>Semester units</t>
  </si>
  <si>
    <t>ECE 299**</t>
  </si>
  <si>
    <t>ECE 299L**</t>
  </si>
  <si>
    <t>ECE 3310</t>
  </si>
  <si>
    <t>ECE 4300</t>
  </si>
  <si>
    <t>ECE 4303/L</t>
  </si>
  <si>
    <t>ECE 4310</t>
  </si>
  <si>
    <t>ECE 4318</t>
  </si>
  <si>
    <t>Total number of ECE Core quarter units required</t>
  </si>
  <si>
    <t>completed (1-yes, 0-no)</t>
  </si>
  <si>
    <t>You have completed this many ECE quarter units</t>
  </si>
  <si>
    <t>Number of ECE quarter units remaining</t>
  </si>
  <si>
    <t>Number of ECE semester units remaining</t>
  </si>
  <si>
    <t>ECE 425</t>
  </si>
  <si>
    <t>ECE 425L</t>
  </si>
  <si>
    <t>Total Quarter units</t>
  </si>
  <si>
    <t>please enter information in the boxes shaded yellow</t>
  </si>
  <si>
    <t>revision:</t>
  </si>
  <si>
    <t>report errors to</t>
  </si>
  <si>
    <t xml:space="preserve"> (x2652)</t>
  </si>
  <si>
    <t>CHM 121/L</t>
  </si>
  <si>
    <t>CHM 115</t>
  </si>
  <si>
    <t>CHM 1210/L</t>
  </si>
  <si>
    <t>MAT 114</t>
  </si>
  <si>
    <t>PHY 131/L</t>
  </si>
  <si>
    <t>bolson@cpp.edu</t>
  </si>
  <si>
    <t>Computer Engineering Program Quarter Curriculum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</si>
</sst>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2" borderId="0" xfId="0" applyFill="1"/>
    <xf numFmtId="0" fontId="3" fillId="0" borderId="0" xfId="0" applyFont="1"/>
    <xf numFmtId="0" fontId="0" fillId="0" borderId="1" xfId="0" applyBorder="1"/>
    <xf numFmtId="0" fontId="0" fillId="4" borderId="0" xfId="0" applyFill="1" applyBorder="1"/>
    <xf numFmtId="0" fontId="5" fillId="4" borderId="0" xfId="0" applyFont="1" applyFill="1" applyBorder="1" applyAlignment="1">
      <alignment horizontal="center"/>
    </xf>
    <xf numFmtId="0" fontId="0" fillId="5" borderId="5" xfId="0" applyFill="1" applyBorder="1"/>
    <xf numFmtId="0" fontId="0" fillId="5" borderId="6" xfId="0" applyFill="1" applyBorder="1"/>
    <xf numFmtId="0" fontId="2" fillId="0" borderId="0" xfId="0" applyFont="1" applyBorder="1" applyAlignment="1">
      <alignment vertical="center"/>
    </xf>
    <xf numFmtId="0" fontId="0" fillId="0" borderId="0" xfId="0" applyFill="1" applyBorder="1"/>
    <xf numFmtId="0" fontId="0" fillId="4" borderId="0" xfId="0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6" borderId="0" xfId="0" applyFill="1"/>
    <xf numFmtId="0" fontId="3" fillId="6" borderId="0" xfId="0" applyFont="1" applyFill="1"/>
    <xf numFmtId="0" fontId="3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right" vertical="center"/>
    </xf>
    <xf numFmtId="0" fontId="3" fillId="6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/>
    <xf numFmtId="0" fontId="5" fillId="6" borderId="0" xfId="0" applyFont="1" applyFill="1"/>
    <xf numFmtId="0" fontId="1" fillId="5" borderId="5" xfId="0" applyFont="1" applyFill="1" applyBorder="1" applyAlignment="1">
      <alignment horizontal="center" wrapText="1"/>
    </xf>
    <xf numFmtId="0" fontId="5" fillId="6" borderId="0" xfId="0" applyFont="1" applyFill="1" applyAlignment="1">
      <alignment horizontal="left"/>
    </xf>
    <xf numFmtId="2" fontId="3" fillId="4" borderId="0" xfId="0" applyNumberFormat="1" applyFont="1" applyFill="1"/>
    <xf numFmtId="2" fontId="5" fillId="6" borderId="0" xfId="0" applyNumberFormat="1" applyFont="1" applyFill="1"/>
    <xf numFmtId="0" fontId="4" fillId="0" borderId="1" xfId="0" applyFont="1" applyBorder="1" applyAlignment="1">
      <alignment vertical="center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8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0" fillId="7" borderId="12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1" xfId="0" applyFill="1" applyBorder="1"/>
    <xf numFmtId="0" fontId="0" fillId="7" borderId="13" xfId="0" applyFill="1" applyBorder="1"/>
    <xf numFmtId="0" fontId="0" fillId="7" borderId="4" xfId="0" applyFill="1" applyBorder="1"/>
    <xf numFmtId="0" fontId="0" fillId="7" borderId="12" xfId="0" applyFill="1" applyBorder="1"/>
    <xf numFmtId="0" fontId="0" fillId="7" borderId="14" xfId="0" applyFill="1" applyBorder="1"/>
    <xf numFmtId="0" fontId="0" fillId="7" borderId="15" xfId="0" applyFill="1" applyBorder="1" applyAlignment="1">
      <alignment horizont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0" fillId="7" borderId="7" xfId="0" applyFill="1" applyBorder="1"/>
    <xf numFmtId="0" fontId="0" fillId="7" borderId="9" xfId="0" applyFill="1" applyBorder="1"/>
    <xf numFmtId="0" fontId="0" fillId="7" borderId="10" xfId="0" applyFill="1" applyBorder="1"/>
    <xf numFmtId="0" fontId="3" fillId="7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0" fillId="7" borderId="15" xfId="0" applyFill="1" applyBorder="1" applyAlignment="1">
      <alignment horizontal="left" vertical="center"/>
    </xf>
    <xf numFmtId="0" fontId="0" fillId="7" borderId="19" xfId="0" applyFill="1" applyBorder="1"/>
    <xf numFmtId="0" fontId="0" fillId="7" borderId="20" xfId="0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0" fillId="7" borderId="20" xfId="0" applyFill="1" applyBorder="1"/>
    <xf numFmtId="0" fontId="0" fillId="7" borderId="20" xfId="0" applyFill="1" applyBorder="1" applyAlignment="1">
      <alignment horizontal="left"/>
    </xf>
    <xf numFmtId="0" fontId="0" fillId="7" borderId="20" xfId="0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0" fillId="7" borderId="12" xfId="0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ill="1"/>
    <xf numFmtId="0" fontId="4" fillId="0" borderId="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/>
    <xf numFmtId="0" fontId="1" fillId="5" borderId="5" xfId="0" applyFont="1" applyFill="1" applyBorder="1" applyAlignment="1">
      <alignment horizontal="left"/>
    </xf>
    <xf numFmtId="14" fontId="9" fillId="0" borderId="0" xfId="0" applyNumberFormat="1" applyFont="1" applyAlignment="1">
      <alignment wrapText="1"/>
    </xf>
    <xf numFmtId="0" fontId="10" fillId="0" borderId="0" xfId="0" applyFont="1"/>
    <xf numFmtId="0" fontId="0" fillId="0" borderId="0" xfId="0" applyNumberFormat="1"/>
    <xf numFmtId="0" fontId="0" fillId="0" borderId="0" xfId="0" applyNumberForma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0" fillId="7" borderId="23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0" fillId="7" borderId="24" xfId="0" applyFill="1" applyBorder="1" applyAlignment="1">
      <alignment horizontal="center" vertical="center"/>
    </xf>
    <xf numFmtId="0" fontId="0" fillId="6" borderId="0" xfId="0" applyFill="1" applyBorder="1"/>
    <xf numFmtId="1" fontId="3" fillId="7" borderId="24" xfId="0" applyNumberFormat="1" applyFont="1" applyFill="1" applyBorder="1" applyAlignment="1">
      <alignment horizontal="center"/>
    </xf>
    <xf numFmtId="0" fontId="8" fillId="3" borderId="15" xfId="0" applyFont="1" applyFill="1" applyBorder="1" applyAlignment="1" applyProtection="1">
      <alignment horizontal="center"/>
      <protection locked="0"/>
    </xf>
    <xf numFmtId="0" fontId="0" fillId="7" borderId="25" xfId="0" applyFill="1" applyBorder="1" applyAlignment="1">
      <alignment horizontal="center" vertical="center"/>
    </xf>
    <xf numFmtId="0" fontId="1" fillId="4" borderId="0" xfId="0" applyFont="1" applyFill="1" applyBorder="1"/>
    <xf numFmtId="0" fontId="12" fillId="4" borderId="0" xfId="0" applyFont="1" applyFill="1" applyBorder="1"/>
    <xf numFmtId="0" fontId="13" fillId="4" borderId="0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 applyProtection="1">
      <alignment wrapText="1"/>
      <protection locked="0"/>
    </xf>
    <xf numFmtId="0" fontId="14" fillId="4" borderId="0" xfId="0" applyFont="1" applyFill="1" applyBorder="1" applyAlignment="1">
      <alignment wrapText="1"/>
    </xf>
    <xf numFmtId="1" fontId="3" fillId="7" borderId="25" xfId="0" applyNumberFormat="1" applyFont="1" applyFill="1" applyBorder="1" applyAlignment="1">
      <alignment horizont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0" fillId="7" borderId="26" xfId="0" applyFill="1" applyBorder="1" applyAlignment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16" fillId="0" borderId="0" xfId="1"/>
    <xf numFmtId="0" fontId="17" fillId="0" borderId="28" xfId="0" applyFont="1" applyBorder="1"/>
    <xf numFmtId="0" fontId="0" fillId="3" borderId="29" xfId="0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8" fillId="4" borderId="0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1" fontId="3" fillId="7" borderId="12" xfId="0" applyNumberFormat="1" applyFont="1" applyFill="1" applyBorder="1" applyAlignment="1">
      <alignment horizontal="center" vertical="center"/>
    </xf>
    <xf numFmtId="1" fontId="3" fillId="7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BF9DC"/>
      <color rgb="FFE4C9FF"/>
      <color rgb="FFCC99FF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E_Semester_Worksheet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 Semester Curriculum"/>
      <sheetName val="Course_database"/>
    </sheetNames>
    <sheetDataSet>
      <sheetData sheetId="0" refreshError="1"/>
      <sheetData sheetId="1">
        <row r="1">
          <cell r="A1" t="str">
            <v>CHM 121/L</v>
          </cell>
          <cell r="B1">
            <v>4</v>
          </cell>
          <cell r="C1">
            <v>4</v>
          </cell>
          <cell r="D1">
            <v>2.6666666666666665</v>
          </cell>
        </row>
        <row r="2">
          <cell r="A2" t="str">
            <v>CHM 115</v>
          </cell>
          <cell r="B2">
            <v>4</v>
          </cell>
          <cell r="C2">
            <v>4</v>
          </cell>
          <cell r="D2">
            <v>2.6666666666666665</v>
          </cell>
        </row>
        <row r="3">
          <cell r="A3" t="str">
            <v>CHM 1210/L</v>
          </cell>
          <cell r="B3">
            <v>4</v>
          </cell>
          <cell r="C3">
            <v>6</v>
          </cell>
          <cell r="D3">
            <v>4</v>
          </cell>
        </row>
        <row r="4">
          <cell r="A4" t="str">
            <v>ECE 109</v>
          </cell>
          <cell r="B4">
            <v>3</v>
          </cell>
          <cell r="C4">
            <v>3</v>
          </cell>
          <cell r="D4">
            <v>2</v>
          </cell>
        </row>
        <row r="5">
          <cell r="A5" t="str">
            <v>ECE 109L</v>
          </cell>
          <cell r="B5">
            <v>1</v>
          </cell>
          <cell r="C5">
            <v>1</v>
          </cell>
          <cell r="D5">
            <v>0.66666666666666663</v>
          </cell>
        </row>
        <row r="6">
          <cell r="A6" t="str">
            <v>ECE 1101</v>
          </cell>
          <cell r="B6">
            <v>3</v>
          </cell>
          <cell r="C6">
            <v>4.5</v>
          </cell>
          <cell r="D6">
            <v>3</v>
          </cell>
        </row>
        <row r="7">
          <cell r="A7" t="str">
            <v>ECE 1101L</v>
          </cell>
          <cell r="B7">
            <v>1</v>
          </cell>
          <cell r="C7">
            <v>1.5</v>
          </cell>
          <cell r="D7">
            <v>1</v>
          </cell>
        </row>
        <row r="8">
          <cell r="A8" t="str">
            <v>ECE 114</v>
          </cell>
          <cell r="B8">
            <v>3</v>
          </cell>
          <cell r="C8">
            <v>3</v>
          </cell>
          <cell r="D8">
            <v>2</v>
          </cell>
        </row>
        <row r="9">
          <cell r="A9" t="str">
            <v>ECE 114L</v>
          </cell>
          <cell r="B9">
            <v>1</v>
          </cell>
          <cell r="C9">
            <v>1</v>
          </cell>
          <cell r="D9">
            <v>0.66666666666666663</v>
          </cell>
        </row>
        <row r="10">
          <cell r="A10" t="str">
            <v>ECE 130</v>
          </cell>
          <cell r="B10">
            <v>4</v>
          </cell>
          <cell r="C10">
            <v>4</v>
          </cell>
          <cell r="D10">
            <v>2.6666666666666665</v>
          </cell>
        </row>
        <row r="11">
          <cell r="A11" t="str">
            <v>ECE 1310</v>
          </cell>
          <cell r="B11">
            <v>3</v>
          </cell>
          <cell r="C11">
            <v>4.5</v>
          </cell>
          <cell r="D11">
            <v>3</v>
          </cell>
        </row>
        <row r="12">
          <cell r="A12" t="str">
            <v>ECE 204</v>
          </cell>
          <cell r="B12">
            <v>4</v>
          </cell>
          <cell r="C12">
            <v>4</v>
          </cell>
          <cell r="D12">
            <v>2.6666666666666665</v>
          </cell>
        </row>
        <row r="13">
          <cell r="A13" t="str">
            <v>ECE 204L</v>
          </cell>
          <cell r="B13">
            <v>1</v>
          </cell>
          <cell r="C13">
            <v>1</v>
          </cell>
          <cell r="D13">
            <v>0.66666666666666663</v>
          </cell>
        </row>
        <row r="14">
          <cell r="A14" t="str">
            <v>ECE 205</v>
          </cell>
          <cell r="B14">
            <v>3</v>
          </cell>
          <cell r="C14">
            <v>3</v>
          </cell>
          <cell r="D14">
            <v>2</v>
          </cell>
        </row>
        <row r="15">
          <cell r="A15" t="str">
            <v>ECE 205L</v>
          </cell>
          <cell r="B15">
            <v>1</v>
          </cell>
          <cell r="C15">
            <v>1</v>
          </cell>
          <cell r="D15">
            <v>0.66666666666666663</v>
          </cell>
        </row>
        <row r="16">
          <cell r="A16" t="str">
            <v>ECE 207</v>
          </cell>
          <cell r="B16">
            <v>3</v>
          </cell>
          <cell r="C16">
            <v>3</v>
          </cell>
          <cell r="D16">
            <v>2</v>
          </cell>
        </row>
        <row r="17">
          <cell r="A17" t="str">
            <v>ECE 207L</v>
          </cell>
          <cell r="B17">
            <v>1</v>
          </cell>
          <cell r="C17">
            <v>1</v>
          </cell>
          <cell r="D17">
            <v>0.66666666666666663</v>
          </cell>
        </row>
        <row r="18">
          <cell r="A18" t="str">
            <v>ECE 209</v>
          </cell>
          <cell r="B18">
            <v>3</v>
          </cell>
          <cell r="C18">
            <v>3</v>
          </cell>
          <cell r="D18">
            <v>2</v>
          </cell>
        </row>
        <row r="19">
          <cell r="A19" t="str">
            <v>ECE 209L</v>
          </cell>
          <cell r="B19">
            <v>1</v>
          </cell>
          <cell r="C19">
            <v>1</v>
          </cell>
          <cell r="D19">
            <v>0.66666666666666663</v>
          </cell>
        </row>
        <row r="20">
          <cell r="A20" t="str">
            <v>ECE 2101</v>
          </cell>
          <cell r="B20">
            <v>3</v>
          </cell>
          <cell r="C20">
            <v>4.5</v>
          </cell>
          <cell r="D20">
            <v>3</v>
          </cell>
        </row>
        <row r="21">
          <cell r="A21" t="str">
            <v>ECE 2101</v>
          </cell>
          <cell r="B21">
            <v>3</v>
          </cell>
          <cell r="C21">
            <v>4.5</v>
          </cell>
          <cell r="D21">
            <v>3</v>
          </cell>
        </row>
        <row r="22">
          <cell r="A22" t="str">
            <v>ECE 2101L</v>
          </cell>
          <cell r="B22">
            <v>1</v>
          </cell>
          <cell r="C22">
            <v>1.5</v>
          </cell>
          <cell r="D22">
            <v>1</v>
          </cell>
        </row>
        <row r="23">
          <cell r="A23" t="str">
            <v>ECE 2101L</v>
          </cell>
          <cell r="B23">
            <v>1</v>
          </cell>
          <cell r="C23">
            <v>1.5</v>
          </cell>
          <cell r="D23">
            <v>1</v>
          </cell>
        </row>
        <row r="24">
          <cell r="A24" t="str">
            <v>ECE 220</v>
          </cell>
          <cell r="B24">
            <v>4</v>
          </cell>
          <cell r="C24">
            <v>4</v>
          </cell>
          <cell r="D24">
            <v>2.6666666666666665</v>
          </cell>
        </row>
        <row r="25">
          <cell r="A25" t="str">
            <v>ECE 2200</v>
          </cell>
          <cell r="B25">
            <v>3</v>
          </cell>
          <cell r="C25">
            <v>4.5</v>
          </cell>
          <cell r="D25">
            <v>3</v>
          </cell>
        </row>
        <row r="26">
          <cell r="A26" t="str">
            <v>ECE 2200L</v>
          </cell>
          <cell r="B26">
            <v>1</v>
          </cell>
          <cell r="C26">
            <v>1.5</v>
          </cell>
          <cell r="D26">
            <v>1</v>
          </cell>
        </row>
        <row r="27">
          <cell r="A27" t="str">
            <v>ECE 220L</v>
          </cell>
          <cell r="B27">
            <v>1</v>
          </cell>
          <cell r="C27">
            <v>1</v>
          </cell>
          <cell r="D27">
            <v>0.66666666666666663</v>
          </cell>
        </row>
        <row r="28">
          <cell r="A28" t="str">
            <v>ECE 2300</v>
          </cell>
          <cell r="B28">
            <v>3</v>
          </cell>
          <cell r="C28">
            <v>4.5</v>
          </cell>
          <cell r="D28">
            <v>3</v>
          </cell>
        </row>
        <row r="29">
          <cell r="A29" t="str">
            <v>ECE 2300L</v>
          </cell>
          <cell r="B29">
            <v>1</v>
          </cell>
          <cell r="C29">
            <v>1.5</v>
          </cell>
          <cell r="D29">
            <v>1</v>
          </cell>
        </row>
        <row r="30">
          <cell r="A30" t="str">
            <v>ECE 2310</v>
          </cell>
          <cell r="B30">
            <v>3</v>
          </cell>
          <cell r="C30">
            <v>4.5</v>
          </cell>
          <cell r="D30">
            <v>3</v>
          </cell>
        </row>
        <row r="31">
          <cell r="A31" t="str">
            <v>ECE 256</v>
          </cell>
          <cell r="B31">
            <v>4</v>
          </cell>
          <cell r="C31">
            <v>4</v>
          </cell>
          <cell r="D31">
            <v>2.6666666666666665</v>
          </cell>
        </row>
        <row r="32">
          <cell r="A32" t="str">
            <v>ECE 257</v>
          </cell>
          <cell r="B32">
            <v>4</v>
          </cell>
          <cell r="C32">
            <v>4</v>
          </cell>
          <cell r="D32">
            <v>2.6666666666666665</v>
          </cell>
        </row>
        <row r="33">
          <cell r="A33" t="str">
            <v>ECE 302</v>
          </cell>
          <cell r="B33">
            <v>4</v>
          </cell>
          <cell r="C33">
            <v>4</v>
          </cell>
          <cell r="D33">
            <v>2.6666666666666665</v>
          </cell>
        </row>
        <row r="34">
          <cell r="A34" t="str">
            <v>ECE 304</v>
          </cell>
          <cell r="B34">
            <v>4</v>
          </cell>
          <cell r="C34">
            <v>4</v>
          </cell>
          <cell r="D34">
            <v>2.6666666666666665</v>
          </cell>
        </row>
        <row r="35">
          <cell r="A35" t="str">
            <v>ECE 306</v>
          </cell>
          <cell r="B35">
            <v>4</v>
          </cell>
          <cell r="C35">
            <v>4</v>
          </cell>
          <cell r="D35">
            <v>2.6666666666666665</v>
          </cell>
        </row>
        <row r="36">
          <cell r="A36" t="str">
            <v>ECE 306L</v>
          </cell>
          <cell r="B36">
            <v>1</v>
          </cell>
          <cell r="C36">
            <v>1</v>
          </cell>
          <cell r="D36">
            <v>0.66666666666666663</v>
          </cell>
        </row>
        <row r="37">
          <cell r="A37" t="str">
            <v>ECE 307</v>
          </cell>
          <cell r="B37">
            <v>3</v>
          </cell>
          <cell r="C37">
            <v>3</v>
          </cell>
          <cell r="D37">
            <v>2</v>
          </cell>
        </row>
        <row r="38">
          <cell r="A38" t="str">
            <v>ECE 309</v>
          </cell>
          <cell r="B38">
            <v>4</v>
          </cell>
          <cell r="C38">
            <v>4</v>
          </cell>
          <cell r="D38">
            <v>2.6666666666666665</v>
          </cell>
        </row>
        <row r="39">
          <cell r="A39" t="str">
            <v>ECE 309L</v>
          </cell>
          <cell r="B39">
            <v>1</v>
          </cell>
          <cell r="C39">
            <v>1</v>
          </cell>
          <cell r="D39">
            <v>0.66666666666666663</v>
          </cell>
        </row>
        <row r="40">
          <cell r="A40" t="str">
            <v>ECE 310</v>
          </cell>
          <cell r="B40">
            <v>4</v>
          </cell>
          <cell r="C40">
            <v>4</v>
          </cell>
          <cell r="D40">
            <v>2.6666666666666665</v>
          </cell>
        </row>
        <row r="41">
          <cell r="A41" t="str">
            <v>ECE 3101</v>
          </cell>
          <cell r="B41">
            <v>3</v>
          </cell>
          <cell r="C41">
            <v>4.5</v>
          </cell>
          <cell r="D41">
            <v>3</v>
          </cell>
        </row>
        <row r="42">
          <cell r="A42" t="str">
            <v>ECE 3101</v>
          </cell>
          <cell r="B42">
            <v>3</v>
          </cell>
          <cell r="C42">
            <v>4.5</v>
          </cell>
          <cell r="D42">
            <v>3</v>
          </cell>
        </row>
        <row r="43">
          <cell r="A43" t="str">
            <v>ECE 3101L</v>
          </cell>
          <cell r="B43">
            <v>1</v>
          </cell>
          <cell r="C43">
            <v>1.5</v>
          </cell>
          <cell r="D43">
            <v>1</v>
          </cell>
        </row>
        <row r="44">
          <cell r="A44" t="str">
            <v>ECE 310L</v>
          </cell>
          <cell r="B44">
            <v>1</v>
          </cell>
          <cell r="C44">
            <v>1</v>
          </cell>
          <cell r="D44">
            <v>0.66666666666666663</v>
          </cell>
        </row>
        <row r="45">
          <cell r="A45" t="str">
            <v>ECE 315</v>
          </cell>
          <cell r="B45">
            <v>4</v>
          </cell>
          <cell r="C45">
            <v>4</v>
          </cell>
          <cell r="D45">
            <v>2.6666666666666665</v>
          </cell>
        </row>
        <row r="46">
          <cell r="A46" t="str">
            <v>ECE 320</v>
          </cell>
          <cell r="B46">
            <v>3</v>
          </cell>
          <cell r="C46">
            <v>3</v>
          </cell>
          <cell r="D46">
            <v>2</v>
          </cell>
        </row>
        <row r="47">
          <cell r="A47" t="str">
            <v>ECE 3200</v>
          </cell>
          <cell r="B47">
            <v>3</v>
          </cell>
          <cell r="C47">
            <v>4.5</v>
          </cell>
          <cell r="D47">
            <v>3</v>
          </cell>
        </row>
        <row r="48">
          <cell r="A48" t="str">
            <v>ECE 3200L</v>
          </cell>
          <cell r="B48">
            <v>1</v>
          </cell>
          <cell r="C48">
            <v>1.5</v>
          </cell>
          <cell r="D48">
            <v>1</v>
          </cell>
        </row>
        <row r="49">
          <cell r="A49" t="str">
            <v>ECE 320L</v>
          </cell>
          <cell r="B49">
            <v>1</v>
          </cell>
          <cell r="C49">
            <v>1</v>
          </cell>
          <cell r="D49">
            <v>0.66666666666666663</v>
          </cell>
        </row>
        <row r="50">
          <cell r="A50" t="str">
            <v>ECE 325</v>
          </cell>
          <cell r="B50">
            <v>3</v>
          </cell>
          <cell r="C50">
            <v>3</v>
          </cell>
          <cell r="D50">
            <v>2</v>
          </cell>
        </row>
        <row r="51">
          <cell r="A51" t="str">
            <v>ECE 3250</v>
          </cell>
          <cell r="B51">
            <v>3</v>
          </cell>
          <cell r="C51">
            <v>4.5</v>
          </cell>
          <cell r="D51">
            <v>3</v>
          </cell>
        </row>
        <row r="52">
          <cell r="A52" t="str">
            <v>ECE 325L</v>
          </cell>
          <cell r="B52">
            <v>1</v>
          </cell>
          <cell r="C52">
            <v>1</v>
          </cell>
          <cell r="D52">
            <v>0.66666666666666663</v>
          </cell>
        </row>
        <row r="53">
          <cell r="A53" t="str">
            <v>ECE 330</v>
          </cell>
          <cell r="B53">
            <v>3</v>
          </cell>
          <cell r="C53">
            <v>3</v>
          </cell>
          <cell r="D53">
            <v>2</v>
          </cell>
        </row>
        <row r="54">
          <cell r="A54" t="str">
            <v>ECE 3300</v>
          </cell>
          <cell r="B54">
            <v>3</v>
          </cell>
          <cell r="C54">
            <v>4.5</v>
          </cell>
          <cell r="D54">
            <v>3</v>
          </cell>
        </row>
        <row r="55">
          <cell r="A55" t="str">
            <v>ECE 3300L</v>
          </cell>
          <cell r="B55">
            <v>1</v>
          </cell>
          <cell r="C55">
            <v>1.5</v>
          </cell>
          <cell r="D55">
            <v>1</v>
          </cell>
        </row>
        <row r="56">
          <cell r="A56" t="str">
            <v>ECE 3301</v>
          </cell>
          <cell r="B56">
            <v>3</v>
          </cell>
          <cell r="C56">
            <v>4.5</v>
          </cell>
          <cell r="D56">
            <v>3</v>
          </cell>
        </row>
        <row r="57">
          <cell r="A57" t="str">
            <v>ECE 3301L</v>
          </cell>
          <cell r="B57">
            <v>1</v>
          </cell>
          <cell r="C57">
            <v>1.5</v>
          </cell>
          <cell r="D57">
            <v>1</v>
          </cell>
        </row>
        <row r="58">
          <cell r="A58" t="str">
            <v>ECE 3310</v>
          </cell>
          <cell r="B58">
            <v>3</v>
          </cell>
          <cell r="C58">
            <v>4.5</v>
          </cell>
          <cell r="D58">
            <v>3</v>
          </cell>
        </row>
        <row r="59">
          <cell r="A59" t="str">
            <v>ECE 341</v>
          </cell>
          <cell r="B59">
            <v>3</v>
          </cell>
          <cell r="C59">
            <v>3</v>
          </cell>
          <cell r="D59">
            <v>2</v>
          </cell>
        </row>
        <row r="60">
          <cell r="A60" t="str">
            <v>ECE 341L</v>
          </cell>
          <cell r="B60">
            <v>1</v>
          </cell>
          <cell r="C60">
            <v>1</v>
          </cell>
          <cell r="D60">
            <v>0.66666666666666663</v>
          </cell>
        </row>
        <row r="61">
          <cell r="A61" t="str">
            <v>ECE 3709</v>
          </cell>
          <cell r="B61">
            <v>3</v>
          </cell>
          <cell r="C61">
            <v>4.5</v>
          </cell>
          <cell r="D61">
            <v>3</v>
          </cell>
        </row>
        <row r="62">
          <cell r="A62" t="str">
            <v>ECE 3709L</v>
          </cell>
          <cell r="B62">
            <v>1</v>
          </cell>
          <cell r="C62">
            <v>1.5</v>
          </cell>
          <cell r="D62">
            <v>1</v>
          </cell>
        </row>
        <row r="63">
          <cell r="A63" t="str">
            <v>ECE 3715</v>
          </cell>
          <cell r="B63">
            <v>3</v>
          </cell>
          <cell r="C63">
            <v>4.5</v>
          </cell>
          <cell r="D63">
            <v>3</v>
          </cell>
        </row>
        <row r="64">
          <cell r="A64" t="str">
            <v>ECE 3810</v>
          </cell>
          <cell r="B64">
            <v>3</v>
          </cell>
          <cell r="C64">
            <v>4.5</v>
          </cell>
          <cell r="D64">
            <v>3</v>
          </cell>
        </row>
        <row r="65">
          <cell r="A65" t="str">
            <v>ECE 3810L</v>
          </cell>
          <cell r="B65">
            <v>1</v>
          </cell>
          <cell r="C65">
            <v>1.5</v>
          </cell>
          <cell r="D65">
            <v>1</v>
          </cell>
        </row>
        <row r="66">
          <cell r="A66" t="str">
            <v>ECE 405</v>
          </cell>
          <cell r="B66">
            <v>4</v>
          </cell>
          <cell r="C66">
            <v>4</v>
          </cell>
          <cell r="D66">
            <v>2.6666666666666665</v>
          </cell>
        </row>
        <row r="67">
          <cell r="A67" t="str">
            <v>ECE 405L</v>
          </cell>
          <cell r="B67">
            <v>1</v>
          </cell>
          <cell r="C67">
            <v>1</v>
          </cell>
          <cell r="D67">
            <v>0.66666666666666663</v>
          </cell>
        </row>
        <row r="68">
          <cell r="A68" t="str">
            <v>ECE 4064</v>
          </cell>
          <cell r="B68">
            <v>1</v>
          </cell>
          <cell r="C68">
            <v>1.5</v>
          </cell>
          <cell r="D68">
            <v>1</v>
          </cell>
        </row>
        <row r="69">
          <cell r="A69" t="str">
            <v>ECE 425/L</v>
          </cell>
          <cell r="B69">
            <v>4</v>
          </cell>
          <cell r="C69">
            <v>4</v>
          </cell>
          <cell r="D69">
            <v>2.6666666666666665</v>
          </cell>
        </row>
        <row r="70">
          <cell r="A70" t="str">
            <v>ECE 426/L</v>
          </cell>
          <cell r="B70">
            <v>4</v>
          </cell>
          <cell r="C70">
            <v>4</v>
          </cell>
          <cell r="D70">
            <v>2.6666666666666665</v>
          </cell>
        </row>
        <row r="71">
          <cell r="A71" t="str">
            <v>ECE 4300</v>
          </cell>
          <cell r="B71">
            <v>3</v>
          </cell>
          <cell r="C71">
            <v>4.5</v>
          </cell>
          <cell r="D71">
            <v>3</v>
          </cell>
        </row>
        <row r="72">
          <cell r="A72" t="str">
            <v>ECE 4303/L</v>
          </cell>
          <cell r="B72">
            <v>4</v>
          </cell>
          <cell r="C72">
            <v>6</v>
          </cell>
          <cell r="D72">
            <v>4</v>
          </cell>
        </row>
        <row r="73">
          <cell r="A73" t="str">
            <v>ECE 431/L</v>
          </cell>
          <cell r="B73">
            <v>4</v>
          </cell>
          <cell r="C73">
            <v>4</v>
          </cell>
          <cell r="D73">
            <v>2.6666666666666665</v>
          </cell>
        </row>
        <row r="74">
          <cell r="A74" t="str">
            <v>ECE 4310</v>
          </cell>
          <cell r="B74">
            <v>3</v>
          </cell>
          <cell r="C74">
            <v>4.5</v>
          </cell>
          <cell r="D74">
            <v>3</v>
          </cell>
        </row>
        <row r="75">
          <cell r="A75" t="str">
            <v>ECE 4318</v>
          </cell>
          <cell r="B75">
            <v>3</v>
          </cell>
          <cell r="C75">
            <v>4.5</v>
          </cell>
          <cell r="D75">
            <v>3</v>
          </cell>
        </row>
        <row r="76">
          <cell r="A76" t="str">
            <v>ECE 433/L</v>
          </cell>
          <cell r="B76">
            <v>4</v>
          </cell>
          <cell r="C76">
            <v>4</v>
          </cell>
          <cell r="D76">
            <v>2.6666666666666665</v>
          </cell>
        </row>
        <row r="77">
          <cell r="A77" t="str">
            <v>ECE 464</v>
          </cell>
          <cell r="B77">
            <v>1</v>
          </cell>
          <cell r="C77">
            <v>1</v>
          </cell>
          <cell r="D77">
            <v>0.66666666666666663</v>
          </cell>
        </row>
        <row r="78">
          <cell r="A78" t="str">
            <v>ECE 467</v>
          </cell>
          <cell r="B78">
            <v>1</v>
          </cell>
          <cell r="C78">
            <v>1</v>
          </cell>
          <cell r="D78">
            <v>0.66666666666666663</v>
          </cell>
        </row>
        <row r="79">
          <cell r="A79" t="str">
            <v>ECE 4705</v>
          </cell>
          <cell r="B79">
            <v>3</v>
          </cell>
          <cell r="C79">
            <v>4.5</v>
          </cell>
          <cell r="D79">
            <v>3</v>
          </cell>
        </row>
        <row r="80">
          <cell r="A80" t="str">
            <v>ECE 4705L</v>
          </cell>
          <cell r="B80">
            <v>1</v>
          </cell>
          <cell r="C80">
            <v>1.5</v>
          </cell>
          <cell r="D80">
            <v>1</v>
          </cell>
        </row>
        <row r="81">
          <cell r="A81" t="str">
            <v>ECE 480</v>
          </cell>
          <cell r="B81">
            <v>4</v>
          </cell>
          <cell r="C81">
            <v>4</v>
          </cell>
          <cell r="D81">
            <v>2.6666666666666665</v>
          </cell>
        </row>
        <row r="82">
          <cell r="A82" t="str">
            <v>EGR 481</v>
          </cell>
          <cell r="B82">
            <v>2</v>
          </cell>
          <cell r="C82">
            <v>2</v>
          </cell>
          <cell r="D82">
            <v>1.3333333333333333</v>
          </cell>
        </row>
        <row r="83">
          <cell r="A83" t="str">
            <v>EGR 4810</v>
          </cell>
          <cell r="B83">
            <v>1</v>
          </cell>
          <cell r="C83">
            <v>1.5</v>
          </cell>
          <cell r="D83">
            <v>1</v>
          </cell>
        </row>
        <row r="84">
          <cell r="A84" t="str">
            <v>EGR 482</v>
          </cell>
          <cell r="B84">
            <v>2</v>
          </cell>
          <cell r="C84">
            <v>2</v>
          </cell>
          <cell r="D84">
            <v>1.3333333333333333</v>
          </cell>
        </row>
        <row r="85">
          <cell r="A85" t="str">
            <v>EGR 4820</v>
          </cell>
          <cell r="B85">
            <v>1</v>
          </cell>
          <cell r="C85">
            <v>1.5</v>
          </cell>
          <cell r="D85">
            <v>1</v>
          </cell>
        </row>
        <row r="86">
          <cell r="A86" t="str">
            <v>MAT 114</v>
          </cell>
          <cell r="B86">
            <v>4</v>
          </cell>
          <cell r="C86">
            <v>4</v>
          </cell>
          <cell r="D86">
            <v>2.6666666666666665</v>
          </cell>
        </row>
        <row r="87">
          <cell r="A87" t="str">
            <v>MAT 1140</v>
          </cell>
          <cell r="B87">
            <v>4</v>
          </cell>
          <cell r="C87">
            <v>6</v>
          </cell>
          <cell r="D87">
            <v>4</v>
          </cell>
        </row>
        <row r="88">
          <cell r="A88" t="str">
            <v>MAT 115</v>
          </cell>
          <cell r="B88">
            <v>4</v>
          </cell>
          <cell r="C88">
            <v>4</v>
          </cell>
          <cell r="D88">
            <v>2.6666666666666665</v>
          </cell>
        </row>
        <row r="89">
          <cell r="A89" t="str">
            <v>MAT 1150</v>
          </cell>
          <cell r="B89">
            <v>4</v>
          </cell>
          <cell r="C89">
            <v>6</v>
          </cell>
          <cell r="D89">
            <v>4</v>
          </cell>
        </row>
        <row r="90">
          <cell r="A90" t="str">
            <v>MAT 1150</v>
          </cell>
          <cell r="B90">
            <v>4</v>
          </cell>
          <cell r="C90">
            <v>6</v>
          </cell>
          <cell r="D90">
            <v>4</v>
          </cell>
        </row>
        <row r="91">
          <cell r="A91" t="str">
            <v>MAT 116</v>
          </cell>
          <cell r="B91">
            <v>4</v>
          </cell>
          <cell r="C91">
            <v>4</v>
          </cell>
          <cell r="D91">
            <v>2.6666666666666665</v>
          </cell>
        </row>
        <row r="92">
          <cell r="A92" t="str">
            <v>MAT 214</v>
          </cell>
          <cell r="B92">
            <v>3</v>
          </cell>
          <cell r="C92">
            <v>3</v>
          </cell>
          <cell r="D92">
            <v>2</v>
          </cell>
        </row>
        <row r="93">
          <cell r="A93" t="str">
            <v>MAT 2140</v>
          </cell>
          <cell r="B93">
            <v>4</v>
          </cell>
          <cell r="C93">
            <v>6</v>
          </cell>
          <cell r="D93">
            <v>4</v>
          </cell>
        </row>
        <row r="94">
          <cell r="A94" t="str">
            <v>MAT 2140</v>
          </cell>
          <cell r="B94">
            <v>4</v>
          </cell>
          <cell r="C94">
            <v>6</v>
          </cell>
          <cell r="D94">
            <v>4</v>
          </cell>
        </row>
        <row r="95">
          <cell r="A95" t="str">
            <v>MAT 215</v>
          </cell>
          <cell r="B95">
            <v>3</v>
          </cell>
          <cell r="C95">
            <v>3</v>
          </cell>
          <cell r="D95">
            <v>2</v>
          </cell>
        </row>
        <row r="96">
          <cell r="A96" t="str">
            <v>MAT 224</v>
          </cell>
          <cell r="B96">
            <v>4</v>
          </cell>
          <cell r="C96">
            <v>4</v>
          </cell>
          <cell r="D96">
            <v>2.6666666666666665</v>
          </cell>
        </row>
        <row r="97">
          <cell r="A97" t="str">
            <v>MAT 2240</v>
          </cell>
          <cell r="B97">
            <v>3</v>
          </cell>
          <cell r="C97">
            <v>4.5</v>
          </cell>
          <cell r="D97">
            <v>3</v>
          </cell>
        </row>
        <row r="98">
          <cell r="A98" t="str">
            <v>PHY 131/L</v>
          </cell>
          <cell r="B98">
            <v>4</v>
          </cell>
          <cell r="C98">
            <v>4</v>
          </cell>
          <cell r="D98">
            <v>2.6666666666666665</v>
          </cell>
        </row>
        <row r="99">
          <cell r="A99" t="str">
            <v>PHY 132/L</v>
          </cell>
          <cell r="B99">
            <v>4</v>
          </cell>
          <cell r="C99">
            <v>4</v>
          </cell>
          <cell r="D99">
            <v>2.6666666666666665</v>
          </cell>
        </row>
        <row r="100">
          <cell r="A100" t="str">
            <v>PHY 133/L</v>
          </cell>
          <cell r="B100">
            <v>4</v>
          </cell>
          <cell r="C100">
            <v>4</v>
          </cell>
          <cell r="D100">
            <v>2.6666666666666665</v>
          </cell>
        </row>
        <row r="101">
          <cell r="A101" t="str">
            <v>PHY 1510/L</v>
          </cell>
          <cell r="B101">
            <v>4</v>
          </cell>
          <cell r="C101">
            <v>6</v>
          </cell>
          <cell r="D101">
            <v>4</v>
          </cell>
        </row>
        <row r="102">
          <cell r="A102" t="str">
            <v>PHY 1510/L</v>
          </cell>
          <cell r="B102">
            <v>4</v>
          </cell>
          <cell r="C102">
            <v>6</v>
          </cell>
          <cell r="D102">
            <v>4</v>
          </cell>
        </row>
        <row r="103">
          <cell r="A103" t="str">
            <v>PHY 1520/L</v>
          </cell>
          <cell r="B103">
            <v>4</v>
          </cell>
          <cell r="C103">
            <v>6</v>
          </cell>
          <cell r="D103">
            <v>4</v>
          </cell>
        </row>
        <row r="104">
          <cell r="A104">
            <v>0</v>
          </cell>
          <cell r="B104">
            <v>0</v>
          </cell>
          <cell r="C1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olson@cpp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abSelected="1" workbookViewId="0">
      <selection activeCell="C4" sqref="C4"/>
    </sheetView>
  </sheetViews>
  <sheetFormatPr defaultRowHeight="15" x14ac:dyDescent="0.25"/>
  <cols>
    <col min="1" max="1" width="11.7109375" customWidth="1"/>
    <col min="2" max="2" width="8.28515625" customWidth="1"/>
    <col min="3" max="3" width="10.85546875" customWidth="1"/>
    <col min="4" max="4" width="11" customWidth="1"/>
    <col min="5" max="5" width="4" customWidth="1"/>
    <col min="6" max="6" width="10.140625" customWidth="1"/>
    <col min="7" max="7" width="7.85546875" customWidth="1"/>
    <col min="8" max="9" width="10.28515625" customWidth="1"/>
    <col min="10" max="10" width="4" customWidth="1"/>
    <col min="11" max="11" width="12.85546875" customWidth="1"/>
    <col min="12" max="12" width="8.85546875" customWidth="1"/>
    <col min="13" max="13" width="9.7109375" customWidth="1"/>
    <col min="14" max="14" width="11" customWidth="1"/>
    <col min="15" max="15" width="4.42578125" customWidth="1"/>
    <col min="17" max="17" width="8.42578125" customWidth="1"/>
    <col min="18" max="19" width="11.7109375" customWidth="1"/>
    <col min="21" max="21" width="15.7109375" style="32" customWidth="1"/>
    <col min="22" max="22" width="17.140625" style="32" customWidth="1"/>
  </cols>
  <sheetData>
    <row r="1" spans="1:28" ht="24" thickBot="1" x14ac:dyDescent="0.4">
      <c r="A1" s="137" t="s">
        <v>122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40"/>
      <c r="V1" s="140"/>
      <c r="W1" s="139"/>
      <c r="X1" s="139"/>
      <c r="Y1" s="139"/>
      <c r="Z1" s="139"/>
      <c r="AA1" s="139"/>
      <c r="AB1" s="141"/>
    </row>
    <row r="2" spans="1:28" ht="15.75" thickBot="1" x14ac:dyDescent="0.3">
      <c r="B2" s="138"/>
      <c r="C2" t="s">
        <v>112</v>
      </c>
      <c r="K2" s="95" t="s">
        <v>114</v>
      </c>
      <c r="L2" s="136" t="s">
        <v>121</v>
      </c>
      <c r="N2" t="s">
        <v>115</v>
      </c>
    </row>
    <row r="3" spans="1:28" x14ac:dyDescent="0.25">
      <c r="B3" s="17" t="s">
        <v>113</v>
      </c>
      <c r="C3" s="94">
        <v>76094</v>
      </c>
    </row>
    <row r="4" spans="1:28" ht="15.75" thickBot="1" x14ac:dyDescent="0.3"/>
    <row r="5" spans="1:28" ht="45.75" thickBot="1" x14ac:dyDescent="0.3">
      <c r="A5" s="48"/>
      <c r="B5" s="50" t="s">
        <v>55</v>
      </c>
      <c r="C5" s="50" t="s">
        <v>111</v>
      </c>
      <c r="D5" s="50" t="s">
        <v>105</v>
      </c>
      <c r="E5" s="49"/>
      <c r="F5" s="49"/>
      <c r="G5" s="50" t="s">
        <v>55</v>
      </c>
      <c r="H5" s="50" t="s">
        <v>111</v>
      </c>
      <c r="I5" s="50" t="s">
        <v>105</v>
      </c>
      <c r="J5" s="49"/>
      <c r="K5" s="49"/>
      <c r="L5" s="50" t="s">
        <v>55</v>
      </c>
      <c r="M5" s="50" t="s">
        <v>111</v>
      </c>
      <c r="N5" s="50" t="s">
        <v>105</v>
      </c>
      <c r="O5" s="49"/>
      <c r="P5" s="49"/>
      <c r="Q5" s="50" t="s">
        <v>55</v>
      </c>
      <c r="R5" s="50" t="s">
        <v>111</v>
      </c>
      <c r="S5" s="50" t="s">
        <v>105</v>
      </c>
      <c r="T5" s="21"/>
      <c r="U5" s="43" t="s">
        <v>84</v>
      </c>
      <c r="V5" s="93" t="s">
        <v>83</v>
      </c>
      <c r="W5" s="21"/>
      <c r="X5" s="21"/>
      <c r="Y5" s="21"/>
      <c r="Z5" s="21"/>
      <c r="AA5" s="21"/>
      <c r="AB5" s="22"/>
    </row>
    <row r="6" spans="1:28" ht="15" customHeight="1" x14ac:dyDescent="0.25">
      <c r="A6" s="56" t="s">
        <v>119</v>
      </c>
      <c r="B6" s="54">
        <f>VLOOKUP(A6,[1]Course_database!$A$1:$D$119,3)</f>
        <v>4</v>
      </c>
      <c r="C6" s="150">
        <f>SUM(B6:B8)</f>
        <v>12</v>
      </c>
      <c r="D6" s="153"/>
      <c r="E6" s="143" t="s">
        <v>56</v>
      </c>
      <c r="F6" s="59" t="s">
        <v>0</v>
      </c>
      <c r="G6" s="125">
        <f>VLOOKUP(F6,[1]Course_database!$A$1:$D$119,3)</f>
        <v>6</v>
      </c>
      <c r="H6" s="156">
        <f>SUM(G6:G8)</f>
        <v>12</v>
      </c>
      <c r="I6" s="142"/>
      <c r="J6" s="146"/>
      <c r="K6" s="147"/>
      <c r="L6" s="142"/>
      <c r="M6" s="148"/>
      <c r="N6" s="142"/>
      <c r="O6" s="77"/>
      <c r="P6" s="19"/>
      <c r="Q6" s="108"/>
      <c r="R6" s="78"/>
      <c r="S6" s="89"/>
      <c r="T6" s="24"/>
      <c r="U6" s="109"/>
      <c r="V6" s="110"/>
      <c r="W6" s="24"/>
      <c r="X6" s="24"/>
      <c r="Y6" s="24"/>
      <c r="Z6" s="24"/>
      <c r="AA6" s="24"/>
      <c r="AB6" s="24"/>
    </row>
    <row r="7" spans="1:28" x14ac:dyDescent="0.25">
      <c r="A7" s="57" t="s">
        <v>2</v>
      </c>
      <c r="B7" s="55">
        <f>VLOOKUP(A7,[1]Course_database!$A$1:$D$119,3)</f>
        <v>4</v>
      </c>
      <c r="C7" s="151"/>
      <c r="D7" s="154"/>
      <c r="E7" s="145"/>
      <c r="F7" s="58" t="s">
        <v>3</v>
      </c>
      <c r="G7" s="107">
        <f>VLOOKUP(F7,[1]Course_database!$A$1:$D$119,3)</f>
        <v>6</v>
      </c>
      <c r="H7" s="157"/>
      <c r="I7" s="142"/>
      <c r="J7" s="146"/>
      <c r="K7" s="147"/>
      <c r="L7" s="142"/>
      <c r="M7" s="148"/>
      <c r="N7" s="142"/>
      <c r="O7" s="77"/>
      <c r="P7" s="19"/>
      <c r="Q7" s="108"/>
      <c r="R7" s="78"/>
      <c r="S7" s="89"/>
      <c r="T7" s="24"/>
      <c r="U7" s="109"/>
      <c r="V7" s="110"/>
      <c r="W7" s="24"/>
      <c r="X7" s="24"/>
      <c r="Y7" s="24"/>
      <c r="Z7" s="24"/>
      <c r="AA7" s="24"/>
      <c r="AB7" s="24"/>
    </row>
    <row r="8" spans="1:28" ht="15.75" thickBot="1" x14ac:dyDescent="0.3">
      <c r="A8" s="60" t="s">
        <v>5</v>
      </c>
      <c r="B8" s="61">
        <f>VLOOKUP(A8,[1]Course_database!$A$1:$D$119,3)</f>
        <v>4</v>
      </c>
      <c r="C8" s="152"/>
      <c r="D8" s="155"/>
      <c r="E8" s="144"/>
      <c r="F8" s="62"/>
      <c r="G8" s="111"/>
      <c r="H8" s="158"/>
      <c r="I8" s="142"/>
      <c r="J8" s="146"/>
      <c r="K8" s="147"/>
      <c r="L8" s="142"/>
      <c r="M8" s="148"/>
      <c r="N8" s="142"/>
      <c r="O8" s="77"/>
      <c r="P8" s="19"/>
      <c r="Q8" s="108"/>
      <c r="R8" s="78"/>
      <c r="S8" s="89"/>
      <c r="T8" s="24"/>
      <c r="U8" s="32">
        <f>C6*D6+H6*I6+M6*N6</f>
        <v>0</v>
      </c>
      <c r="V8" s="44" t="str">
        <f>IF(SUM(D6,I6,N6,S6) &gt;1,"ERROR - you must select 1 group of courses.  You have selected more than 1.",IF(SUM(D6,I6,N6,S6)=0,"ERROR - you must select 1 group of courses.  You have not selected any.","-"))</f>
        <v>ERROR - you must select 1 group of courses.  You have not selected any.</v>
      </c>
      <c r="W8" s="112"/>
      <c r="X8" s="112"/>
      <c r="Y8" s="112"/>
      <c r="Z8" s="112"/>
      <c r="AA8" s="112"/>
      <c r="AB8" s="112"/>
    </row>
    <row r="9" spans="1:28" ht="15" customHeight="1" x14ac:dyDescent="0.25">
      <c r="A9" s="56" t="s">
        <v>13</v>
      </c>
      <c r="B9" s="55">
        <f>VLOOKUP(A9,[1]Course_database!$A$1:$D$119,3)</f>
        <v>3</v>
      </c>
      <c r="C9" s="159">
        <f>SUM(B9:B10)</f>
        <v>6</v>
      </c>
      <c r="D9" s="153"/>
      <c r="E9" s="143" t="s">
        <v>56</v>
      </c>
      <c r="F9" s="59" t="s">
        <v>14</v>
      </c>
      <c r="G9" s="107">
        <f>VLOOKUP(F9,[1]Course_database!$A$1:$D$119,3)</f>
        <v>6</v>
      </c>
      <c r="H9" s="156">
        <f>SUM(G9:G10)</f>
        <v>6</v>
      </c>
      <c r="I9" s="142"/>
      <c r="J9" s="146"/>
      <c r="K9" s="149"/>
      <c r="L9" s="142"/>
      <c r="M9" s="148"/>
      <c r="N9" s="142"/>
      <c r="O9" s="77"/>
      <c r="P9" s="19"/>
      <c r="Q9" s="108"/>
      <c r="R9" s="78"/>
      <c r="S9" s="89"/>
      <c r="T9" s="24"/>
      <c r="U9" s="109"/>
      <c r="V9" s="110"/>
      <c r="W9" s="24"/>
      <c r="X9" s="24"/>
      <c r="Y9" s="24"/>
      <c r="Z9" s="24"/>
      <c r="AA9" s="24"/>
      <c r="AB9" s="24"/>
    </row>
    <row r="10" spans="1:28" ht="15.75" thickBot="1" x14ac:dyDescent="0.3">
      <c r="A10" s="60" t="s">
        <v>20</v>
      </c>
      <c r="B10" s="61">
        <f>VLOOKUP(A10,[1]Course_database!$A$1:$D$119,3)</f>
        <v>3</v>
      </c>
      <c r="C10" s="160"/>
      <c r="D10" s="155"/>
      <c r="E10" s="144"/>
      <c r="F10" s="62"/>
      <c r="G10" s="111"/>
      <c r="H10" s="158"/>
      <c r="I10" s="142"/>
      <c r="J10" s="146"/>
      <c r="K10" s="149"/>
      <c r="L10" s="142"/>
      <c r="M10" s="148"/>
      <c r="N10" s="142"/>
      <c r="O10" s="77"/>
      <c r="P10" s="19"/>
      <c r="Q10" s="108"/>
      <c r="R10" s="78"/>
      <c r="S10" s="89"/>
      <c r="T10" s="24"/>
      <c r="U10" s="32">
        <f>D9*C9+H9*I9+M9*N9</f>
        <v>0</v>
      </c>
      <c r="V10" s="44" t="str">
        <f>IF(SUM(D9,I9,N9) &gt;1,"ERROR - you must select 1 group of courses.  You have selected more than 1.",IF(SUM(D9,I9,N9)=0,"ERROR - you must select 1 group of courses.  You have not selected any.","-"))</f>
        <v>ERROR - you must select 1 group of courses.  You have not selected any.</v>
      </c>
      <c r="W10" s="112"/>
      <c r="X10" s="112"/>
      <c r="Y10" s="112"/>
      <c r="Z10" s="112"/>
      <c r="AA10" s="112"/>
      <c r="AB10" s="112"/>
    </row>
    <row r="11" spans="1:28" ht="15.75" thickBot="1" x14ac:dyDescent="0.3">
      <c r="A11" s="60" t="s">
        <v>8</v>
      </c>
      <c r="B11" s="71">
        <f>VLOOKUP(A11,[1]Course_database!$A$1:$D$119,3)</f>
        <v>4</v>
      </c>
      <c r="C11" s="113">
        <f t="shared" ref="C11" si="0">B11</f>
        <v>4</v>
      </c>
      <c r="D11" s="130"/>
      <c r="E11" s="68" t="s">
        <v>56</v>
      </c>
      <c r="F11" s="62" t="s">
        <v>9</v>
      </c>
      <c r="G11" s="115">
        <f>VLOOKUP(F11,[1]Course_database!$A$1:$D$119,3)</f>
        <v>4.5</v>
      </c>
      <c r="H11" s="134">
        <f t="shared" ref="H11" si="1">G11</f>
        <v>4.5</v>
      </c>
      <c r="I11" s="132"/>
      <c r="J11" s="116"/>
      <c r="K11" s="117"/>
      <c r="L11" s="118"/>
      <c r="M11" s="119"/>
      <c r="N11" s="120"/>
      <c r="O11" s="116"/>
      <c r="P11" s="116"/>
      <c r="Q11" s="121"/>
      <c r="R11" s="119"/>
      <c r="S11" s="119"/>
      <c r="T11" s="24"/>
      <c r="U11" s="32">
        <f>C11*D11+H11*I11</f>
        <v>0</v>
      </c>
      <c r="V11" s="44" t="str">
        <f>IF(SUM(D11,I11) &gt;1,"ERROR - you must select 1 course.  You have selected more than 1.",IF(SUM(D11,I11)=0,"ERROR - you must select 1 course.  You have not selected any.","-"))</f>
        <v>ERROR - you must select 1 course.  You have not selected any.</v>
      </c>
      <c r="W11" s="33"/>
      <c r="X11" s="112"/>
      <c r="Y11" s="112"/>
      <c r="Z11" s="112"/>
      <c r="AA11" s="112"/>
      <c r="AB11" s="112"/>
    </row>
    <row r="12" spans="1:28" ht="15" customHeight="1" x14ac:dyDescent="0.25">
      <c r="A12" s="56" t="s">
        <v>120</v>
      </c>
      <c r="B12" s="55">
        <f>VLOOKUP(A12,[1]Course_database!$A$1:$D$119,3)</f>
        <v>4</v>
      </c>
      <c r="C12" s="150">
        <f>SUM(B12:B14)</f>
        <v>12</v>
      </c>
      <c r="D12" s="153"/>
      <c r="E12" s="143" t="s">
        <v>56</v>
      </c>
      <c r="F12" s="59" t="s">
        <v>4</v>
      </c>
      <c r="G12" s="107">
        <f>VLOOKUP(F12,[1]Course_database!$A$1:$D$119,3)</f>
        <v>6</v>
      </c>
      <c r="H12" s="156">
        <f>SUM(G12:G14)</f>
        <v>12</v>
      </c>
      <c r="I12" s="142"/>
      <c r="J12" s="146"/>
      <c r="K12" s="147"/>
      <c r="L12" s="142"/>
      <c r="M12" s="148"/>
      <c r="N12" s="142"/>
      <c r="O12" s="77"/>
      <c r="P12" s="19"/>
      <c r="Q12" s="108"/>
      <c r="R12" s="78"/>
      <c r="S12" s="89"/>
      <c r="T12" s="24"/>
      <c r="U12" s="109"/>
      <c r="V12" s="110"/>
      <c r="W12" s="24"/>
      <c r="X12" s="24"/>
      <c r="Y12" s="24"/>
      <c r="Z12" s="24"/>
      <c r="AA12" s="24"/>
      <c r="AB12" s="24"/>
    </row>
    <row r="13" spans="1:28" x14ac:dyDescent="0.25">
      <c r="A13" s="57" t="s">
        <v>10</v>
      </c>
      <c r="B13" s="55">
        <f>VLOOKUP(A13,[1]Course_database!$A$1:$D$119,3)</f>
        <v>4</v>
      </c>
      <c r="C13" s="151"/>
      <c r="D13" s="154"/>
      <c r="E13" s="145"/>
      <c r="F13" s="58" t="s">
        <v>7</v>
      </c>
      <c r="G13" s="107">
        <f>VLOOKUP(F13,[1]Course_database!$A$1:$D$119,3)</f>
        <v>6</v>
      </c>
      <c r="H13" s="157"/>
      <c r="I13" s="142"/>
      <c r="J13" s="146"/>
      <c r="K13" s="147"/>
      <c r="L13" s="142"/>
      <c r="M13" s="148"/>
      <c r="N13" s="142"/>
      <c r="O13" s="77"/>
      <c r="P13" s="19"/>
      <c r="Q13" s="108"/>
      <c r="R13" s="78"/>
      <c r="S13" s="89"/>
      <c r="T13" s="24"/>
      <c r="U13" s="109"/>
      <c r="V13" s="110"/>
      <c r="W13" s="24"/>
      <c r="X13" s="24"/>
      <c r="Y13" s="24"/>
      <c r="Z13" s="24"/>
      <c r="AA13" s="24"/>
      <c r="AB13" s="24"/>
    </row>
    <row r="14" spans="1:28" ht="15.75" thickBot="1" x14ac:dyDescent="0.3">
      <c r="A14" s="60" t="s">
        <v>6</v>
      </c>
      <c r="B14" s="61">
        <f>VLOOKUP(A14,[1]Course_database!$A$1:$D$119,3)</f>
        <v>4</v>
      </c>
      <c r="C14" s="152"/>
      <c r="D14" s="155"/>
      <c r="E14" s="144"/>
      <c r="F14" s="62"/>
      <c r="G14" s="111"/>
      <c r="H14" s="158"/>
      <c r="I14" s="142"/>
      <c r="J14" s="146"/>
      <c r="K14" s="147"/>
      <c r="L14" s="142"/>
      <c r="M14" s="148"/>
      <c r="N14" s="142"/>
      <c r="O14" s="77"/>
      <c r="P14" s="19"/>
      <c r="Q14" s="108"/>
      <c r="R14" s="78"/>
      <c r="S14" s="89"/>
      <c r="T14" s="24"/>
      <c r="U14" s="32">
        <f>C12*D12+H12*I12+M12*N12</f>
        <v>0</v>
      </c>
      <c r="V14" s="44" t="str">
        <f>IF(SUM(D12,I12,N12,S12) &gt;1,"ERROR - you must select 1 group of courses.  You have selected more than 1.",IF(SUM(D12,I12,N12,S12)=0,"ERROR - you must select 1 group of courses.  You have not selected any.","-"))</f>
        <v>ERROR - you must select 1 group of courses.  You have not selected any.</v>
      </c>
      <c r="W14" s="112"/>
      <c r="X14" s="112"/>
      <c r="Y14" s="112"/>
      <c r="Z14" s="112"/>
      <c r="AA14" s="112"/>
      <c r="AB14" s="112"/>
    </row>
    <row r="15" spans="1:28" ht="15.75" thickBot="1" x14ac:dyDescent="0.3">
      <c r="A15" s="60" t="s">
        <v>116</v>
      </c>
      <c r="B15" s="55">
        <f>VLOOKUP(A15,[1]Course_database!$A$1:$D$119,3)</f>
        <v>4</v>
      </c>
      <c r="C15" s="122">
        <f t="shared" ref="C15" si="2">B15</f>
        <v>4</v>
      </c>
      <c r="D15" s="130"/>
      <c r="E15" s="73" t="s">
        <v>56</v>
      </c>
      <c r="F15" s="74" t="s">
        <v>118</v>
      </c>
      <c r="G15" s="107">
        <f>VLOOKUP(F15,[1]Course_database!$A$1:$D$119,3)</f>
        <v>6</v>
      </c>
      <c r="H15" s="135">
        <f>G15</f>
        <v>6</v>
      </c>
      <c r="I15" s="132"/>
      <c r="J15" s="20"/>
      <c r="K15" s="133"/>
      <c r="L15" s="132"/>
      <c r="M15" s="51"/>
      <c r="N15" s="132"/>
      <c r="O15" s="19"/>
      <c r="P15" s="19"/>
      <c r="Q15" s="19"/>
      <c r="R15" s="19"/>
      <c r="S15" s="19"/>
      <c r="T15" s="24"/>
      <c r="U15" s="32">
        <f>C15*D15+H15*I15+M15*N15</f>
        <v>0</v>
      </c>
      <c r="V15" s="44" t="str">
        <f>IF(SUM(D15,I15,N15) &gt;1,"ERROR - you must select 1 course.  You have selected more than 1.",IF(SUM(D15,I15,N15)=0,"ERROR - you must select 1 course.  You have not selected any.","-"))</f>
        <v>ERROR - you must select 1 course.  You have not selected any.</v>
      </c>
      <c r="W15" s="112"/>
      <c r="X15" s="112"/>
      <c r="Y15" s="112"/>
      <c r="Z15" s="112"/>
      <c r="AA15" s="112"/>
      <c r="AB15" s="112"/>
    </row>
    <row r="16" spans="1:28" x14ac:dyDescent="0.25">
      <c r="A16" s="56" t="s">
        <v>54</v>
      </c>
      <c r="B16" s="54">
        <f>VLOOKUP(A16,Course_database!$A$2:$C$117,3)</f>
        <v>3</v>
      </c>
      <c r="C16" s="150">
        <f>SUM(B16:B18)</f>
        <v>9</v>
      </c>
      <c r="D16" s="153"/>
      <c r="E16" s="143" t="s">
        <v>56</v>
      </c>
      <c r="F16" s="59" t="s">
        <v>54</v>
      </c>
      <c r="G16" s="52">
        <f>VLOOKUP(F16,Course_database!$A$2:$C$117,3)</f>
        <v>3</v>
      </c>
      <c r="H16" s="150">
        <f>SUM(G16:G18)</f>
        <v>10.5</v>
      </c>
      <c r="I16" s="163"/>
      <c r="J16" s="143" t="s">
        <v>56</v>
      </c>
      <c r="K16" s="59" t="s">
        <v>64</v>
      </c>
      <c r="L16" s="52">
        <f>VLOOKUP(K16,Course_database!$A$2:$C$117,3)</f>
        <v>4</v>
      </c>
      <c r="M16" s="150">
        <f>SUM(L16:L18)</f>
        <v>8.5</v>
      </c>
      <c r="N16" s="167"/>
      <c r="O16" s="143" t="s">
        <v>56</v>
      </c>
      <c r="P16" s="59" t="s">
        <v>57</v>
      </c>
      <c r="Q16" s="52">
        <f>VLOOKUP(P16,Course_database!$A$2:$C$117,3)</f>
        <v>4.5</v>
      </c>
      <c r="R16" s="150">
        <f>SUM(Q16:Q18)</f>
        <v>9</v>
      </c>
      <c r="S16" s="161"/>
    </row>
    <row r="17" spans="1:28" x14ac:dyDescent="0.25">
      <c r="A17" s="57" t="s">
        <v>11</v>
      </c>
      <c r="B17" s="55">
        <f>VLOOKUP(A17,Course_database!$A$2:$C$117,3)</f>
        <v>3</v>
      </c>
      <c r="C17" s="151"/>
      <c r="D17" s="154"/>
      <c r="E17" s="145"/>
      <c r="F17" s="58" t="s">
        <v>11</v>
      </c>
      <c r="G17" s="53">
        <f>VLOOKUP(F17,Course_database!$A$2:$C$117,3)</f>
        <v>3</v>
      </c>
      <c r="H17" s="151"/>
      <c r="I17" s="164"/>
      <c r="J17" s="145"/>
      <c r="K17" s="58" t="s">
        <v>12</v>
      </c>
      <c r="L17" s="53">
        <f>VLOOKUP(K17,Course_database!$A$2:$C$117,3)</f>
        <v>4.5</v>
      </c>
      <c r="M17" s="151"/>
      <c r="N17" s="168"/>
      <c r="O17" s="145"/>
      <c r="P17" s="58" t="s">
        <v>12</v>
      </c>
      <c r="Q17" s="53">
        <f>VLOOKUP(P17,Course_database!$A$2:$C$117,3)</f>
        <v>4.5</v>
      </c>
      <c r="R17" s="151"/>
      <c r="S17" s="166"/>
    </row>
    <row r="18" spans="1:28" ht="15.75" thickBot="1" x14ac:dyDescent="0.3">
      <c r="A18" s="60" t="s">
        <v>17</v>
      </c>
      <c r="B18" s="61">
        <f>VLOOKUP(A18,Course_database!$A$2:$C$117,3)</f>
        <v>3</v>
      </c>
      <c r="C18" s="152"/>
      <c r="D18" s="155"/>
      <c r="E18" s="144"/>
      <c r="F18" s="62" t="s">
        <v>12</v>
      </c>
      <c r="G18" s="63">
        <f>VLOOKUP(F18,Course_database!$A$2:$C$117,3)</f>
        <v>4.5</v>
      </c>
      <c r="H18" s="152"/>
      <c r="I18" s="165"/>
      <c r="J18" s="144"/>
      <c r="K18" s="62"/>
      <c r="L18" s="63"/>
      <c r="M18" s="152"/>
      <c r="N18" s="169"/>
      <c r="O18" s="144"/>
      <c r="P18" s="62"/>
      <c r="Q18" s="63"/>
      <c r="R18" s="152"/>
      <c r="S18" s="162"/>
      <c r="U18" s="32">
        <f>C16*D16+H16*I16+M16*N16+R16*S16</f>
        <v>0</v>
      </c>
      <c r="V18" s="44" t="str">
        <f>IF(SUM(D16,I16,N16,S16) &gt;1,"ERROR - you must select 1 group of courses.  You have selected more than 1.",IF(SUM(D16,I16,N16,S16)=0,"ERROR - you must select 1 group of courses.  You have not selected any.","-"))</f>
        <v>ERROR - you must select 1 group of courses.  You have not selected any.</v>
      </c>
      <c r="W18" s="33"/>
      <c r="X18" s="33"/>
      <c r="Y18" s="33"/>
      <c r="Z18" s="33"/>
      <c r="AA18" s="33"/>
      <c r="AB18" s="33"/>
    </row>
    <row r="19" spans="1:28" x14ac:dyDescent="0.25">
      <c r="A19" s="64" t="s">
        <v>60</v>
      </c>
      <c r="B19" s="54">
        <f>VLOOKUP(A19,Course_database!$A$2:$C$117,3)</f>
        <v>1</v>
      </c>
      <c r="C19" s="150">
        <f>SUM(B19:B21)</f>
        <v>3</v>
      </c>
      <c r="D19" s="153"/>
      <c r="E19" s="143" t="s">
        <v>56</v>
      </c>
      <c r="F19" s="59" t="s">
        <v>60</v>
      </c>
      <c r="G19" s="52">
        <f>VLOOKUP(F19,Course_database!$A$2:$C$117,3)</f>
        <v>1</v>
      </c>
      <c r="H19" s="150">
        <f>SUM(G19:G21)</f>
        <v>2.5</v>
      </c>
      <c r="I19" s="153"/>
      <c r="J19" s="143" t="s">
        <v>56</v>
      </c>
      <c r="K19" s="59" t="s">
        <v>65</v>
      </c>
      <c r="L19" s="52">
        <v>1</v>
      </c>
      <c r="M19" s="150">
        <f>SUM(L19:L21)</f>
        <v>2.5</v>
      </c>
      <c r="N19" s="170"/>
      <c r="O19" s="143" t="s">
        <v>56</v>
      </c>
      <c r="P19" s="59" t="s">
        <v>63</v>
      </c>
      <c r="Q19" s="52">
        <f>VLOOKUP(P19,Course_database!$A$2:$C$117,3)</f>
        <v>1.5</v>
      </c>
      <c r="R19" s="150">
        <f>SUM(Q19:Q21)</f>
        <v>3</v>
      </c>
      <c r="S19" s="161"/>
    </row>
    <row r="20" spans="1:28" x14ac:dyDescent="0.25">
      <c r="A20" s="65" t="s">
        <v>18</v>
      </c>
      <c r="B20" s="55">
        <f>VLOOKUP(A20,Course_database!$A$2:$C$117,3)</f>
        <v>1</v>
      </c>
      <c r="C20" s="151"/>
      <c r="D20" s="154"/>
      <c r="E20" s="145"/>
      <c r="F20" s="58" t="s">
        <v>19</v>
      </c>
      <c r="G20" s="53">
        <f>VLOOKUP(F20,Course_database!$A$2:$C$117,3)</f>
        <v>1.5</v>
      </c>
      <c r="H20" s="151"/>
      <c r="I20" s="154"/>
      <c r="J20" s="145"/>
      <c r="K20" s="58" t="s">
        <v>19</v>
      </c>
      <c r="L20" s="53">
        <f>VLOOKUP(K20,Course_database!$A$2:$C$117,3)</f>
        <v>1.5</v>
      </c>
      <c r="M20" s="151"/>
      <c r="N20" s="171"/>
      <c r="O20" s="145"/>
      <c r="P20" s="58" t="s">
        <v>19</v>
      </c>
      <c r="Q20" s="53">
        <f>VLOOKUP(P20,Course_database!$A$2:$C$117,3)</f>
        <v>1.5</v>
      </c>
      <c r="R20" s="151"/>
      <c r="S20" s="166"/>
    </row>
    <row r="21" spans="1:28" ht="12.75" customHeight="1" thickBot="1" x14ac:dyDescent="0.3">
      <c r="A21" s="66" t="s">
        <v>29</v>
      </c>
      <c r="B21" s="61">
        <f>VLOOKUP(A21,Course_database!$A$2:$C$117,3)</f>
        <v>1</v>
      </c>
      <c r="C21" s="152"/>
      <c r="D21" s="155"/>
      <c r="E21" s="144"/>
      <c r="F21" s="62"/>
      <c r="G21" s="63"/>
      <c r="H21" s="152"/>
      <c r="I21" s="155"/>
      <c r="J21" s="144"/>
      <c r="K21" s="62"/>
      <c r="L21" s="63"/>
      <c r="M21" s="152"/>
      <c r="N21" s="172"/>
      <c r="O21" s="144"/>
      <c r="P21" s="62"/>
      <c r="Q21" s="63"/>
      <c r="R21" s="152"/>
      <c r="S21" s="162"/>
      <c r="U21" s="32">
        <f>C19*D19+H19*I19+M19*N19+R19*S19</f>
        <v>0</v>
      </c>
      <c r="V21" s="44" t="str">
        <f>IF(SUM(D19,I19,N19,S19)&gt;1,"ERROR - you must select 1 group of courses.  You have selected more than 1.",IF(SUM(D19,I19,N19,S19)=0,"ERROR - you must select 1 group of courses.  You have not selected any.","-"))</f>
        <v>ERROR - you must select 1 group of courses.  You have not selected any.</v>
      </c>
      <c r="W21" s="33"/>
      <c r="X21" s="33"/>
      <c r="Y21" s="33"/>
      <c r="Z21" s="33"/>
      <c r="AA21" s="33"/>
      <c r="AB21" s="33"/>
    </row>
    <row r="22" spans="1:28" ht="15.75" thickBot="1" x14ac:dyDescent="0.3">
      <c r="A22" s="70" t="s">
        <v>25</v>
      </c>
      <c r="B22" s="71">
        <f>VLOOKUP(A22,Course_database!$A$2:$C$117,3)</f>
        <v>4</v>
      </c>
      <c r="C22" s="72">
        <f t="shared" ref="C22:C31" si="3">B22</f>
        <v>4</v>
      </c>
      <c r="D22" s="127"/>
      <c r="E22" s="73" t="s">
        <v>56</v>
      </c>
      <c r="F22" s="74" t="s">
        <v>26</v>
      </c>
      <c r="G22" s="75">
        <f>VLOOKUP(F22,Course_database!$A$2:$C$117,3)</f>
        <v>4.5</v>
      </c>
      <c r="H22" s="72">
        <f t="shared" ref="H22:H31" si="4">G22</f>
        <v>4.5</v>
      </c>
      <c r="I22" s="129"/>
      <c r="J22" s="77"/>
      <c r="K22" s="19"/>
      <c r="L22" s="25"/>
      <c r="M22" s="78"/>
      <c r="N22" s="90"/>
      <c r="O22" s="77"/>
      <c r="P22" s="19"/>
      <c r="Q22" s="19"/>
      <c r="R22" s="78"/>
      <c r="S22" s="79"/>
      <c r="U22" s="32">
        <f t="shared" ref="U22" si="5">C22*D22+H22*I22+M22*N22</f>
        <v>0</v>
      </c>
      <c r="V22" s="44" t="str">
        <f>IF(SUM(D22,I22,N22)&gt;1,"ERROR - you must select 1 course.  You have selected more than 1.",IF(SUM(D22,I22,N22)=0,"ERROR - you must select 1 course.  You have not selected any.","-"))</f>
        <v>ERROR - you must select 1 course.  You have not selected any.</v>
      </c>
      <c r="W22" s="33"/>
      <c r="X22" s="33"/>
      <c r="Y22" s="33"/>
      <c r="Z22" s="33"/>
      <c r="AA22" s="33"/>
      <c r="AB22" s="33"/>
    </row>
    <row r="23" spans="1:28" ht="15.75" thickBot="1" x14ac:dyDescent="0.3">
      <c r="A23" s="70" t="s">
        <v>33</v>
      </c>
      <c r="B23" s="71">
        <f>VLOOKUP(A23,Course_database!$A$2:$C$117,3)</f>
        <v>1</v>
      </c>
      <c r="C23" s="72">
        <f t="shared" si="3"/>
        <v>1</v>
      </c>
      <c r="D23" s="127"/>
      <c r="E23" s="73" t="s">
        <v>56</v>
      </c>
      <c r="F23" s="74" t="s">
        <v>34</v>
      </c>
      <c r="G23" s="75">
        <f>VLOOKUP(F23,Course_database!$A$2:$C$117,3)</f>
        <v>1.5</v>
      </c>
      <c r="H23" s="72">
        <f t="shared" si="4"/>
        <v>1.5</v>
      </c>
      <c r="I23" s="129"/>
      <c r="J23" s="19"/>
      <c r="K23" s="19"/>
      <c r="L23" s="25"/>
      <c r="M23" s="51"/>
      <c r="N23" s="91"/>
      <c r="O23" s="25"/>
      <c r="P23" s="19"/>
      <c r="Q23" s="25"/>
      <c r="R23" s="25"/>
      <c r="S23" s="25"/>
      <c r="U23" s="32">
        <f t="shared" ref="U23:U26" si="6">C23*D23+H23*I23+M23*N23</f>
        <v>0</v>
      </c>
      <c r="V23" s="44" t="str">
        <f t="shared" ref="V23:V26" si="7">IF(SUM(D23,I23,N23)&gt;1,"ERROR - you must select 1 course.  You have selected more than 1.",IF(SUM(D23,I23,N23)=0,"ERROR - you must select 1 course.  You have not selected any.","-"))</f>
        <v>ERROR - you must select 1 course.  You have not selected any.</v>
      </c>
      <c r="W23" s="33"/>
      <c r="X23" s="33"/>
      <c r="Y23" s="33"/>
      <c r="Z23" s="33"/>
      <c r="AA23" s="33"/>
      <c r="AB23" s="33"/>
    </row>
    <row r="24" spans="1:28" ht="15.75" thickBot="1" x14ac:dyDescent="0.3">
      <c r="A24" s="70" t="s">
        <v>39</v>
      </c>
      <c r="B24" s="71">
        <f>VLOOKUP(A24,Course_database!$A$2:$C$117,3)</f>
        <v>4</v>
      </c>
      <c r="C24" s="72">
        <f t="shared" si="3"/>
        <v>4</v>
      </c>
      <c r="D24" s="127"/>
      <c r="E24" s="73" t="s">
        <v>56</v>
      </c>
      <c r="F24" s="74" t="s">
        <v>40</v>
      </c>
      <c r="G24" s="75">
        <f>VLOOKUP(F24,Course_database!$A$2:$C$117,3)</f>
        <v>4.5</v>
      </c>
      <c r="H24" s="72">
        <f t="shared" si="4"/>
        <v>4.5</v>
      </c>
      <c r="I24" s="129"/>
      <c r="J24" s="19"/>
      <c r="K24" s="19"/>
      <c r="L24" s="25"/>
      <c r="M24" s="51"/>
      <c r="N24" s="91"/>
      <c r="O24" s="25"/>
      <c r="P24" s="19"/>
      <c r="Q24" s="25"/>
      <c r="R24" s="25"/>
      <c r="S24" s="25"/>
      <c r="U24" s="32">
        <f t="shared" si="6"/>
        <v>0</v>
      </c>
      <c r="V24" s="44" t="str">
        <f t="shared" si="7"/>
        <v>ERROR - you must select 1 course.  You have not selected any.</v>
      </c>
      <c r="W24" s="33"/>
      <c r="X24" s="33"/>
      <c r="Y24" s="33"/>
      <c r="Z24" s="33"/>
      <c r="AA24" s="33"/>
      <c r="AB24" s="33"/>
    </row>
    <row r="25" spans="1:28" ht="15.75" thickBot="1" x14ac:dyDescent="0.3">
      <c r="A25" s="60" t="s">
        <v>41</v>
      </c>
      <c r="B25" s="61">
        <f>VLOOKUP(A25,Course_database!$A$2:$C$117,3)</f>
        <v>4</v>
      </c>
      <c r="C25" s="67">
        <f t="shared" si="3"/>
        <v>4</v>
      </c>
      <c r="D25" s="114"/>
      <c r="E25" s="68" t="s">
        <v>56</v>
      </c>
      <c r="F25" s="69" t="s">
        <v>42</v>
      </c>
      <c r="G25" s="63">
        <f>VLOOKUP(F25,Course_database!$A$2:$C$117,3)</f>
        <v>4.5</v>
      </c>
      <c r="H25" s="67">
        <f t="shared" si="4"/>
        <v>4.5</v>
      </c>
      <c r="I25" s="124"/>
      <c r="J25" s="19"/>
      <c r="K25" s="19"/>
      <c r="L25" s="19"/>
      <c r="M25" s="51"/>
      <c r="N25" s="92"/>
      <c r="O25" s="19"/>
      <c r="P25" s="19"/>
      <c r="Q25" s="19"/>
      <c r="R25" s="19"/>
      <c r="S25" s="19"/>
      <c r="U25" s="32">
        <f t="shared" si="6"/>
        <v>0</v>
      </c>
      <c r="V25" s="44" t="str">
        <f t="shared" si="7"/>
        <v>ERROR - you must select 1 course.  You have not selected any.</v>
      </c>
      <c r="W25" s="33"/>
      <c r="X25" s="33"/>
      <c r="Y25" s="33"/>
      <c r="Z25" s="33"/>
      <c r="AA25" s="33"/>
      <c r="AB25" s="33"/>
    </row>
    <row r="26" spans="1:28" ht="15.75" thickBot="1" x14ac:dyDescent="0.3">
      <c r="A26" s="56" t="s">
        <v>48</v>
      </c>
      <c r="B26" s="54">
        <f>VLOOKUP(A26,Course_database!$A$2:$C$117,3)</f>
        <v>1</v>
      </c>
      <c r="C26" s="80">
        <f t="shared" si="3"/>
        <v>1</v>
      </c>
      <c r="D26" s="128"/>
      <c r="E26" s="81" t="s">
        <v>56</v>
      </c>
      <c r="F26" s="82" t="s">
        <v>49</v>
      </c>
      <c r="G26" s="52">
        <f>VLOOKUP(F26,Course_database!$A$2:$C$117,3)</f>
        <v>1.5</v>
      </c>
      <c r="H26" s="80">
        <f t="shared" si="4"/>
        <v>1.5</v>
      </c>
      <c r="I26" s="126"/>
      <c r="J26" s="19"/>
      <c r="K26" s="19"/>
      <c r="L26" s="19"/>
      <c r="M26" s="51"/>
      <c r="N26" s="92"/>
      <c r="O26" s="19"/>
      <c r="P26" s="19"/>
      <c r="Q26" s="19"/>
      <c r="R26" s="19"/>
      <c r="S26" s="19"/>
      <c r="U26" s="32">
        <f t="shared" si="6"/>
        <v>0</v>
      </c>
      <c r="V26" s="44" t="str">
        <f t="shared" si="7"/>
        <v>ERROR - you must select 1 course.  You have not selected any.</v>
      </c>
      <c r="W26" s="33"/>
      <c r="X26" s="33"/>
      <c r="Y26" s="33"/>
      <c r="Z26" s="33"/>
      <c r="AA26" s="33"/>
      <c r="AB26" s="33"/>
    </row>
    <row r="27" spans="1:28" x14ac:dyDescent="0.25">
      <c r="A27" s="56" t="s">
        <v>15</v>
      </c>
      <c r="B27" s="54">
        <f>VLOOKUP(A27,Course_database!$A$2:$C$117,3)</f>
        <v>4</v>
      </c>
      <c r="C27" s="150">
        <f>SUM(B27:B28)</f>
        <v>7</v>
      </c>
      <c r="D27" s="153"/>
      <c r="E27" s="143" t="s">
        <v>56</v>
      </c>
      <c r="F27" s="59" t="s">
        <v>97</v>
      </c>
      <c r="G27" s="52">
        <v>4</v>
      </c>
      <c r="H27" s="150">
        <f t="shared" si="4"/>
        <v>4</v>
      </c>
      <c r="I27" s="153"/>
      <c r="J27" s="143" t="s">
        <v>56</v>
      </c>
      <c r="K27" s="59" t="s">
        <v>16</v>
      </c>
      <c r="L27" s="52">
        <f>VLOOKUP(K27,Course_database!$A$2:$C$117,3)</f>
        <v>4.5</v>
      </c>
      <c r="M27" s="150">
        <f>L27</f>
        <v>4.5</v>
      </c>
      <c r="N27" s="161"/>
      <c r="O27" s="25"/>
      <c r="P27" s="19"/>
      <c r="Q27" s="25"/>
      <c r="R27" s="25"/>
      <c r="S27" s="25"/>
      <c r="U27" s="83"/>
      <c r="V27" s="84"/>
      <c r="W27" s="85"/>
      <c r="X27" s="85"/>
      <c r="Y27" s="85"/>
      <c r="Z27" s="85"/>
      <c r="AA27" s="85"/>
      <c r="AB27" s="85"/>
    </row>
    <row r="28" spans="1:28" ht="15.75" thickBot="1" x14ac:dyDescent="0.3">
      <c r="A28" s="60" t="s">
        <v>87</v>
      </c>
      <c r="B28" s="61">
        <v>3</v>
      </c>
      <c r="C28" s="152"/>
      <c r="D28" s="155"/>
      <c r="E28" s="144"/>
      <c r="F28" s="62"/>
      <c r="G28" s="63"/>
      <c r="H28" s="152"/>
      <c r="I28" s="155"/>
      <c r="J28" s="144"/>
      <c r="K28" s="62"/>
      <c r="L28" s="63"/>
      <c r="M28" s="152"/>
      <c r="N28" s="162"/>
      <c r="O28" s="25"/>
      <c r="P28" s="19"/>
      <c r="Q28" s="25"/>
      <c r="R28" s="25"/>
      <c r="S28" s="25"/>
      <c r="U28" s="32">
        <f>C27*D27+H27*I27+M27*N27</f>
        <v>0</v>
      </c>
      <c r="V28" s="44" t="str">
        <f>IF(SUM(D27,I27,N27)&gt;1,"ERROR - you must select 1 group of courses.  You have selected more than 1.",IF(SUM(D27,I27,N27)=0,"ERROR - you must select 1 group of courses.  You have not selected any.","-"))</f>
        <v>ERROR - you must select 1 group of courses.  You have not selected any.</v>
      </c>
      <c r="W28" s="33"/>
      <c r="X28" s="33"/>
      <c r="Y28" s="33"/>
      <c r="Z28" s="33"/>
      <c r="AA28" s="33"/>
      <c r="AB28" s="33"/>
    </row>
    <row r="29" spans="1:28" x14ac:dyDescent="0.25">
      <c r="A29" s="56" t="s">
        <v>23</v>
      </c>
      <c r="B29" s="54">
        <f>VLOOKUP(A29,Course_database!$A$2:$C$117,3)</f>
        <v>1</v>
      </c>
      <c r="C29" s="150">
        <f>SUM(B29:B30)</f>
        <v>2</v>
      </c>
      <c r="D29" s="153"/>
      <c r="E29" s="143" t="s">
        <v>56</v>
      </c>
      <c r="F29" s="59" t="s">
        <v>98</v>
      </c>
      <c r="G29" s="52">
        <v>1</v>
      </c>
      <c r="H29" s="150">
        <f t="shared" si="4"/>
        <v>1</v>
      </c>
      <c r="I29" s="153"/>
      <c r="J29" s="143" t="s">
        <v>56</v>
      </c>
      <c r="K29" s="59" t="s">
        <v>24</v>
      </c>
      <c r="L29" s="52">
        <f>VLOOKUP(K29,Course_database!$A$2:$C$117,3)</f>
        <v>1.5</v>
      </c>
      <c r="M29" s="150">
        <f>L29</f>
        <v>1.5</v>
      </c>
      <c r="N29" s="161"/>
      <c r="O29" s="25"/>
      <c r="P29" s="19"/>
      <c r="Q29" s="25"/>
      <c r="R29" s="25"/>
      <c r="S29" s="25"/>
      <c r="U29" s="83"/>
      <c r="V29" s="84"/>
      <c r="W29" s="85"/>
      <c r="X29" s="85"/>
      <c r="Y29" s="85"/>
      <c r="Z29" s="85"/>
      <c r="AA29" s="85"/>
      <c r="AB29" s="85"/>
    </row>
    <row r="30" spans="1:28" ht="15.75" thickBot="1" x14ac:dyDescent="0.3">
      <c r="A30" s="60" t="s">
        <v>88</v>
      </c>
      <c r="B30" s="61">
        <v>1</v>
      </c>
      <c r="C30" s="152"/>
      <c r="D30" s="155"/>
      <c r="E30" s="144"/>
      <c r="F30" s="62"/>
      <c r="G30" s="63"/>
      <c r="H30" s="152"/>
      <c r="I30" s="155"/>
      <c r="J30" s="144"/>
      <c r="K30" s="62"/>
      <c r="L30" s="63"/>
      <c r="M30" s="152"/>
      <c r="N30" s="162"/>
      <c r="O30" s="25"/>
      <c r="P30" s="19"/>
      <c r="Q30" s="25"/>
      <c r="R30" s="25"/>
      <c r="S30" s="25"/>
      <c r="U30" s="32">
        <f>C29*D29+H29*I29+M29*N29</f>
        <v>0</v>
      </c>
      <c r="V30" s="44" t="str">
        <f>IF(SUM(D29,I29,N29)&gt;1,"ERROR - you must select 1 group of courses.  You have selected more than 1.",IF(SUM(D29,I29,N29)=0,"ERROR - you must select 1 group of courses.  You have not selected any.","-"))</f>
        <v>ERROR - you must select 1 group of courses.  You have not selected any.</v>
      </c>
      <c r="W30" s="33"/>
      <c r="X30" s="33"/>
      <c r="Y30" s="33"/>
      <c r="Z30" s="33"/>
      <c r="AA30" s="33"/>
      <c r="AB30" s="33"/>
    </row>
    <row r="31" spans="1:28" ht="15.75" thickBot="1" x14ac:dyDescent="0.3">
      <c r="A31" s="70" t="s">
        <v>21</v>
      </c>
      <c r="B31" s="71">
        <f>VLOOKUP(A31,Course_database!$A$2:$C$117,3)</f>
        <v>4</v>
      </c>
      <c r="C31" s="72">
        <f t="shared" si="3"/>
        <v>4</v>
      </c>
      <c r="D31" s="127"/>
      <c r="E31" s="73" t="s">
        <v>56</v>
      </c>
      <c r="F31" s="76" t="s">
        <v>22</v>
      </c>
      <c r="G31" s="75">
        <f>VLOOKUP(F31,Course_database!$A$2:$C$117,3)</f>
        <v>4.5</v>
      </c>
      <c r="H31" s="72">
        <f t="shared" si="4"/>
        <v>4.5</v>
      </c>
      <c r="I31" s="129"/>
      <c r="J31" s="19"/>
      <c r="K31" s="19"/>
      <c r="L31" s="19"/>
      <c r="M31" s="51"/>
      <c r="N31" s="90"/>
      <c r="O31" s="19"/>
      <c r="P31" s="19"/>
      <c r="Q31" s="19"/>
      <c r="R31" s="19"/>
      <c r="S31" s="19"/>
      <c r="U31" s="32">
        <f t="shared" ref="U31" si="8">C31*D31+H31*I31+M31*N31</f>
        <v>0</v>
      </c>
      <c r="V31" s="44" t="str">
        <f>IF(SUM(D31,I31,N31)&gt;1,"ERROR - you must select 1 course.  You have selected more than 1.",IF(SUM(D31,I31,N31)=0,"ERROR - you must select 1 course.  You have not selected any.","-"))</f>
        <v>ERROR - you must select 1 course.  You have not selected any.</v>
      </c>
      <c r="W31" s="33"/>
      <c r="X31" s="33"/>
      <c r="Y31" s="33"/>
      <c r="Z31" s="33"/>
      <c r="AA31" s="33"/>
      <c r="AB31" s="33"/>
    </row>
    <row r="32" spans="1:28" x14ac:dyDescent="0.25">
      <c r="A32" s="56" t="s">
        <v>66</v>
      </c>
      <c r="B32" s="54">
        <f>VLOOKUP(A32,Course_database!$A$2:$C$117,3)</f>
        <v>3</v>
      </c>
      <c r="C32" s="150">
        <f>SUM(B32:B33)</f>
        <v>4</v>
      </c>
      <c r="D32" s="153"/>
      <c r="E32" s="143" t="s">
        <v>56</v>
      </c>
      <c r="F32" s="59" t="s">
        <v>1</v>
      </c>
      <c r="G32" s="52">
        <f>VLOOKUP(F32,Course_database!$A$2:$C$117,3)</f>
        <v>4.5</v>
      </c>
      <c r="H32" s="150">
        <f>G32</f>
        <v>4.5</v>
      </c>
      <c r="I32" s="161"/>
      <c r="J32" s="19"/>
      <c r="K32" s="19"/>
      <c r="L32" s="19"/>
      <c r="M32" s="51"/>
      <c r="N32" s="90"/>
      <c r="O32" s="19"/>
      <c r="P32" s="19"/>
      <c r="Q32" s="19"/>
      <c r="R32" s="19"/>
      <c r="S32" s="19"/>
    </row>
    <row r="33" spans="1:28" ht="15.75" thickBot="1" x14ac:dyDescent="0.3">
      <c r="A33" s="60" t="s">
        <v>67</v>
      </c>
      <c r="B33" s="61">
        <f>VLOOKUP(A33,Course_database!$A$2:$C$117,3)</f>
        <v>1</v>
      </c>
      <c r="C33" s="152"/>
      <c r="D33" s="155"/>
      <c r="E33" s="144"/>
      <c r="F33" s="62"/>
      <c r="G33" s="63"/>
      <c r="H33" s="152"/>
      <c r="I33" s="162"/>
      <c r="J33" s="19"/>
      <c r="K33" s="19"/>
      <c r="L33" s="19"/>
      <c r="M33" s="51"/>
      <c r="N33" s="90"/>
      <c r="O33" s="19"/>
      <c r="P33" s="19"/>
      <c r="Q33" s="19"/>
      <c r="R33" s="19"/>
      <c r="S33" s="19"/>
      <c r="U33" s="32">
        <f>C32*D32+H32*I32</f>
        <v>0</v>
      </c>
      <c r="V33" s="44" t="str">
        <f>IF(SUM(D32,I32)&gt;1,"ERROR - you must select 1 course.  You have selected more than 1.",IF(SUM(D32,I32)=0,"ERROR - you must select 1 course.  You have not selected any.","-"))</f>
        <v>ERROR - you must select 1 course.  You have not selected any.</v>
      </c>
      <c r="W33" s="33"/>
      <c r="X33" s="33"/>
      <c r="Y33" s="33"/>
      <c r="Z33" s="33"/>
      <c r="AA33" s="33"/>
      <c r="AB33" s="33"/>
    </row>
    <row r="34" spans="1:28" ht="15.75" thickBot="1" x14ac:dyDescent="0.3">
      <c r="A34" s="56" t="s">
        <v>85</v>
      </c>
      <c r="B34" s="54">
        <f>VLOOKUP(A34,Course_database!$A$2:$C$117,3)</f>
        <v>4</v>
      </c>
      <c r="C34" s="80">
        <f t="shared" ref="C34:C48" si="9">B34</f>
        <v>4</v>
      </c>
      <c r="D34" s="127"/>
      <c r="E34" s="20"/>
      <c r="F34" s="19"/>
      <c r="G34" s="25"/>
      <c r="H34" s="51"/>
      <c r="I34" s="89"/>
      <c r="J34" s="19"/>
      <c r="K34" s="19"/>
      <c r="L34" s="19"/>
      <c r="M34" s="51"/>
      <c r="N34" s="90"/>
      <c r="O34" s="19"/>
      <c r="P34" s="19"/>
      <c r="Q34" s="19"/>
      <c r="R34" s="19"/>
      <c r="S34" s="19"/>
      <c r="U34" s="32">
        <f t="shared" ref="U34:U48" si="10">C34*D34+H34*I34+M34*N34</f>
        <v>0</v>
      </c>
      <c r="V34" s="44" t="str">
        <f>IF(SUM(D34,I34,N34)&gt;1,"ERROR - you must select 1 course.  You have selected more than 1.",IF(SUM(D34,I34,N34)=0,"ERROR - you must select 1 course.  You have not selected any.","-"))</f>
        <v>ERROR - you must select 1 course.  You have not selected any.</v>
      </c>
      <c r="W34" s="33"/>
      <c r="X34" s="33"/>
      <c r="Y34" s="33"/>
      <c r="Z34" s="33"/>
      <c r="AA34" s="33"/>
      <c r="AB34" s="33"/>
    </row>
    <row r="35" spans="1:28" ht="15.75" thickBot="1" x14ac:dyDescent="0.3">
      <c r="A35" s="70" t="s">
        <v>68</v>
      </c>
      <c r="B35" s="71">
        <f>VLOOKUP(A35,Course_database!$A$2:$C$117,3)</f>
        <v>4</v>
      </c>
      <c r="C35" s="72">
        <f t="shared" si="9"/>
        <v>4</v>
      </c>
      <c r="D35" s="127"/>
      <c r="E35" s="73" t="s">
        <v>56</v>
      </c>
      <c r="F35" s="74" t="s">
        <v>70</v>
      </c>
      <c r="G35" s="75">
        <f>VLOOKUP(F35,Course_database!$A$2:$C$117,3)</f>
        <v>4.5</v>
      </c>
      <c r="H35" s="72">
        <f>G35</f>
        <v>4.5</v>
      </c>
      <c r="I35" s="129"/>
      <c r="J35" s="20"/>
      <c r="K35" s="19"/>
      <c r="L35" s="25"/>
      <c r="M35" s="51"/>
      <c r="N35" s="89"/>
      <c r="O35" s="19"/>
      <c r="P35" s="19"/>
      <c r="Q35" s="19"/>
      <c r="R35" s="19"/>
      <c r="S35" s="19"/>
      <c r="U35" s="32">
        <f t="shared" si="10"/>
        <v>0</v>
      </c>
      <c r="V35" s="44" t="str">
        <f t="shared" ref="V35:V42" si="11">IF(SUM(D35,I35,N35)&gt;1,"ERROR - you must select 1 course.  You have selected more than 1.",IF(SUM(D35,I35,N35)=0,"ERROR - you must select 1 course.  You have not selected any.","-"))</f>
        <v>ERROR - you must select 1 course.  You have not selected any.</v>
      </c>
      <c r="W35" s="33"/>
      <c r="X35" s="33"/>
      <c r="Y35" s="33"/>
      <c r="Z35" s="33"/>
      <c r="AA35" s="33"/>
      <c r="AB35" s="33"/>
    </row>
    <row r="36" spans="1:28" ht="15.75" thickBot="1" x14ac:dyDescent="0.3">
      <c r="A36" s="70" t="s">
        <v>71</v>
      </c>
      <c r="B36" s="71">
        <v>4</v>
      </c>
      <c r="C36" s="72">
        <f t="shared" si="9"/>
        <v>4</v>
      </c>
      <c r="D36" s="127"/>
      <c r="E36" s="73" t="s">
        <v>56</v>
      </c>
      <c r="F36" s="74" t="s">
        <v>71</v>
      </c>
      <c r="G36" s="75">
        <v>3</v>
      </c>
      <c r="H36" s="72">
        <f t="shared" ref="H36:H48" si="12">G36</f>
        <v>3</v>
      </c>
      <c r="I36" s="123"/>
      <c r="J36" s="73" t="s">
        <v>56</v>
      </c>
      <c r="K36" s="76" t="s">
        <v>76</v>
      </c>
      <c r="L36" s="75">
        <f>VLOOKUP(K36,Course_database!$A$2:$C$117,3)</f>
        <v>4.5</v>
      </c>
      <c r="M36" s="72">
        <f>L36</f>
        <v>4.5</v>
      </c>
      <c r="N36" s="129"/>
      <c r="O36" s="19"/>
      <c r="P36" s="19"/>
      <c r="Q36" s="19"/>
      <c r="R36" s="19"/>
      <c r="S36" s="19"/>
      <c r="U36" s="32">
        <f t="shared" si="10"/>
        <v>0</v>
      </c>
      <c r="V36" s="44" t="str">
        <f t="shared" si="11"/>
        <v>ERROR - you must select 1 course.  You have not selected any.</v>
      </c>
      <c r="W36" s="33"/>
      <c r="X36" s="33"/>
      <c r="Y36" s="33"/>
      <c r="Z36" s="33"/>
      <c r="AA36" s="33"/>
      <c r="AB36" s="33"/>
    </row>
    <row r="37" spans="1:28" ht="15.75" thickBot="1" x14ac:dyDescent="0.3">
      <c r="A37" s="70" t="s">
        <v>72</v>
      </c>
      <c r="B37" s="71">
        <f>VLOOKUP(A37,Course_database!$A$2:$C$117,3)</f>
        <v>1</v>
      </c>
      <c r="C37" s="72">
        <f t="shared" si="9"/>
        <v>1</v>
      </c>
      <c r="D37" s="127"/>
      <c r="E37" s="73" t="s">
        <v>56</v>
      </c>
      <c r="F37" s="76" t="s">
        <v>75</v>
      </c>
      <c r="G37" s="75">
        <f>VLOOKUP(F37,Course_database!$A$2:$C$117,3)</f>
        <v>1.5</v>
      </c>
      <c r="H37" s="72">
        <f t="shared" si="12"/>
        <v>1.5</v>
      </c>
      <c r="I37" s="129"/>
      <c r="J37" s="19"/>
      <c r="K37" s="19"/>
      <c r="L37" s="19"/>
      <c r="M37" s="19"/>
      <c r="N37" s="92"/>
      <c r="O37" s="19"/>
      <c r="P37" s="19"/>
      <c r="Q37" s="19"/>
      <c r="R37" s="19"/>
      <c r="S37" s="19"/>
      <c r="U37" s="32">
        <f t="shared" si="10"/>
        <v>0</v>
      </c>
      <c r="V37" s="44" t="str">
        <f t="shared" si="11"/>
        <v>ERROR - you must select 1 course.  You have not selected any.</v>
      </c>
      <c r="W37" s="33"/>
      <c r="X37" s="33"/>
      <c r="Y37" s="33"/>
      <c r="Z37" s="33"/>
      <c r="AA37" s="33"/>
      <c r="AB37" s="33"/>
    </row>
    <row r="38" spans="1:28" ht="15.75" thickBot="1" x14ac:dyDescent="0.3">
      <c r="A38" s="70" t="s">
        <v>73</v>
      </c>
      <c r="B38" s="71">
        <f>VLOOKUP(A38,Course_database!$A$2:$C$117,3)</f>
        <v>3</v>
      </c>
      <c r="C38" s="72">
        <f t="shared" si="9"/>
        <v>3</v>
      </c>
      <c r="D38" s="127"/>
      <c r="E38" s="73" t="s">
        <v>56</v>
      </c>
      <c r="F38" s="76" t="s">
        <v>77</v>
      </c>
      <c r="G38" s="75">
        <f>VLOOKUP(F38,Course_database!$A$2:$C$117,3)</f>
        <v>4.5</v>
      </c>
      <c r="H38" s="72">
        <f t="shared" si="12"/>
        <v>4.5</v>
      </c>
      <c r="I38" s="129"/>
      <c r="J38" s="19"/>
      <c r="K38" s="19"/>
      <c r="L38" s="19"/>
      <c r="M38" s="19"/>
      <c r="N38" s="92"/>
      <c r="O38" s="19"/>
      <c r="P38" s="19"/>
      <c r="Q38" s="19"/>
      <c r="R38" s="19"/>
      <c r="S38" s="19"/>
      <c r="U38" s="32">
        <f t="shared" si="10"/>
        <v>0</v>
      </c>
      <c r="V38" s="44" t="str">
        <f t="shared" si="11"/>
        <v>ERROR - you must select 1 course.  You have not selected any.</v>
      </c>
      <c r="W38" s="33"/>
      <c r="X38" s="33"/>
      <c r="Y38" s="33"/>
      <c r="Z38" s="33"/>
      <c r="AA38" s="33"/>
      <c r="AB38" s="33"/>
    </row>
    <row r="39" spans="1:28" ht="15.75" thickBot="1" x14ac:dyDescent="0.3">
      <c r="A39" s="70" t="s">
        <v>74</v>
      </c>
      <c r="B39" s="71">
        <f>VLOOKUP(A39,Course_database!$A$2:$C$117,3)</f>
        <v>1</v>
      </c>
      <c r="C39" s="72">
        <f t="shared" si="9"/>
        <v>1</v>
      </c>
      <c r="D39" s="127"/>
      <c r="E39" s="73" t="s">
        <v>56</v>
      </c>
      <c r="F39" s="76" t="s">
        <v>78</v>
      </c>
      <c r="G39" s="75">
        <f>VLOOKUP(F39,Course_database!$A$2:$C$117,3)</f>
        <v>1.5</v>
      </c>
      <c r="H39" s="72">
        <f t="shared" si="12"/>
        <v>1.5</v>
      </c>
      <c r="I39" s="129"/>
      <c r="J39" s="19"/>
      <c r="K39" s="19"/>
      <c r="L39" s="19"/>
      <c r="M39" s="19"/>
      <c r="N39" s="92"/>
      <c r="O39" s="19"/>
      <c r="P39" s="19"/>
      <c r="Q39" s="19"/>
      <c r="R39" s="19"/>
      <c r="S39" s="19"/>
      <c r="U39" s="32">
        <f t="shared" si="10"/>
        <v>0</v>
      </c>
      <c r="V39" s="44" t="str">
        <f t="shared" si="11"/>
        <v>ERROR - you must select 1 course.  You have not selected any.</v>
      </c>
      <c r="W39" s="33"/>
      <c r="X39" s="33"/>
      <c r="Y39" s="33"/>
      <c r="Z39" s="33"/>
      <c r="AA39" s="33"/>
      <c r="AB39" s="33"/>
    </row>
    <row r="40" spans="1:28" ht="15.75" thickBot="1" x14ac:dyDescent="0.3">
      <c r="A40" s="70" t="s">
        <v>86</v>
      </c>
      <c r="B40" s="71">
        <f>VLOOKUP(A40,Course_database!$A$2:$C$117,3)</f>
        <v>4</v>
      </c>
      <c r="C40" s="72">
        <f t="shared" si="9"/>
        <v>4</v>
      </c>
      <c r="D40" s="127"/>
      <c r="E40" s="73" t="s">
        <v>56</v>
      </c>
      <c r="F40" s="76" t="s">
        <v>99</v>
      </c>
      <c r="G40" s="75">
        <f>VLOOKUP(F40,Course_database!$A$2:$C$117,3)</f>
        <v>4.5</v>
      </c>
      <c r="H40" s="72">
        <f t="shared" si="12"/>
        <v>4.5</v>
      </c>
      <c r="I40" s="129"/>
      <c r="J40" s="19"/>
      <c r="K40" s="19"/>
      <c r="L40" s="19"/>
      <c r="M40" s="19"/>
      <c r="N40" s="92"/>
      <c r="O40" s="19"/>
      <c r="P40" s="19"/>
      <c r="Q40" s="19"/>
      <c r="R40" s="19"/>
      <c r="S40" s="19"/>
      <c r="U40" s="32">
        <f t="shared" ref="U40" si="13">C40*D40+H40*I40+M40*N40</f>
        <v>0</v>
      </c>
      <c r="V40" s="44" t="str">
        <f t="shared" si="11"/>
        <v>ERROR - you must select 1 course.  You have not selected any.</v>
      </c>
      <c r="W40" s="33"/>
      <c r="X40" s="33"/>
      <c r="Y40" s="33"/>
      <c r="Z40" s="33"/>
      <c r="AA40" s="33"/>
      <c r="AB40" s="33"/>
    </row>
    <row r="41" spans="1:28" ht="15.75" thickBot="1" x14ac:dyDescent="0.3">
      <c r="A41" s="70" t="s">
        <v>81</v>
      </c>
      <c r="B41" s="71">
        <f>VLOOKUP(A41,Course_database!$A$2:$C$117,3)</f>
        <v>3</v>
      </c>
      <c r="C41" s="72">
        <f t="shared" si="9"/>
        <v>3</v>
      </c>
      <c r="D41" s="127"/>
      <c r="E41" s="73" t="s">
        <v>56</v>
      </c>
      <c r="F41" s="76" t="s">
        <v>79</v>
      </c>
      <c r="G41" s="75">
        <f>VLOOKUP(F41,Course_database!$A$2:$C$117,3)</f>
        <v>4.5</v>
      </c>
      <c r="H41" s="72">
        <f t="shared" si="12"/>
        <v>4.5</v>
      </c>
      <c r="I41" s="129"/>
      <c r="J41" s="19"/>
      <c r="K41" s="19"/>
      <c r="L41" s="19"/>
      <c r="M41" s="19"/>
      <c r="N41" s="92"/>
      <c r="O41" s="19"/>
      <c r="P41" s="19"/>
      <c r="Q41" s="19"/>
      <c r="R41" s="19"/>
      <c r="S41" s="19"/>
      <c r="U41" s="32">
        <f t="shared" si="10"/>
        <v>0</v>
      </c>
      <c r="V41" s="44" t="str">
        <f t="shared" si="11"/>
        <v>ERROR - you must select 1 course.  You have not selected any.</v>
      </c>
      <c r="W41" s="33"/>
      <c r="X41" s="33"/>
      <c r="Y41" s="33"/>
      <c r="Z41" s="33"/>
      <c r="AA41" s="33"/>
      <c r="AB41" s="33"/>
    </row>
    <row r="42" spans="1:28" ht="15.75" thickBot="1" x14ac:dyDescent="0.3">
      <c r="A42" s="70" t="s">
        <v>82</v>
      </c>
      <c r="B42" s="71">
        <f>VLOOKUP(A42,Course_database!$A$2:$C$117,3)</f>
        <v>1</v>
      </c>
      <c r="C42" s="72">
        <f t="shared" si="9"/>
        <v>1</v>
      </c>
      <c r="D42" s="127"/>
      <c r="E42" s="73" t="s">
        <v>56</v>
      </c>
      <c r="F42" s="76" t="s">
        <v>80</v>
      </c>
      <c r="G42" s="75">
        <f>VLOOKUP(F42,Course_database!$A$2:$C$117,3)</f>
        <v>1.5</v>
      </c>
      <c r="H42" s="72">
        <f t="shared" si="12"/>
        <v>1.5</v>
      </c>
      <c r="I42" s="129"/>
      <c r="J42" s="19"/>
      <c r="K42" s="19"/>
      <c r="L42" s="19"/>
      <c r="M42" s="19"/>
      <c r="N42" s="92"/>
      <c r="O42" s="19"/>
      <c r="P42" s="19"/>
      <c r="Q42" s="19"/>
      <c r="R42" s="19"/>
      <c r="S42" s="19"/>
      <c r="U42" s="32">
        <f t="shared" si="10"/>
        <v>0</v>
      </c>
      <c r="V42" s="44" t="str">
        <f t="shared" si="11"/>
        <v>ERROR - you must select 1 course.  You have not selected any.</v>
      </c>
      <c r="W42" s="33"/>
      <c r="X42" s="33"/>
      <c r="Y42" s="33"/>
      <c r="Z42" s="33"/>
      <c r="AA42" s="33"/>
      <c r="AB42" s="33"/>
    </row>
    <row r="43" spans="1:28" x14ac:dyDescent="0.25">
      <c r="A43" s="56" t="s">
        <v>109</v>
      </c>
      <c r="B43" s="54">
        <v>4</v>
      </c>
      <c r="C43" s="150">
        <f>SUM(B43:B44)</f>
        <v>4</v>
      </c>
      <c r="D43" s="153"/>
      <c r="E43" s="143" t="s">
        <v>56</v>
      </c>
      <c r="F43" s="56" t="s">
        <v>109</v>
      </c>
      <c r="G43" s="54">
        <v>3</v>
      </c>
      <c r="H43" s="150">
        <f>SUM(G43:G44)</f>
        <v>4</v>
      </c>
      <c r="I43" s="153"/>
      <c r="J43" s="143" t="s">
        <v>56</v>
      </c>
      <c r="K43" s="59" t="s">
        <v>100</v>
      </c>
      <c r="L43" s="52">
        <f>VLOOKUP(K43,Course_database!$A$2:$C$117,3)</f>
        <v>4.5</v>
      </c>
      <c r="M43" s="150">
        <f>L43</f>
        <v>4.5</v>
      </c>
      <c r="N43" s="161"/>
      <c r="O43" s="25"/>
      <c r="P43" s="19"/>
      <c r="Q43" s="25"/>
      <c r="R43" s="25"/>
      <c r="S43" s="25"/>
      <c r="U43" s="83"/>
      <c r="V43" s="84"/>
      <c r="W43" s="85"/>
      <c r="X43" s="85"/>
      <c r="Y43" s="85"/>
      <c r="Z43" s="85"/>
      <c r="AA43" s="85"/>
      <c r="AB43" s="85"/>
    </row>
    <row r="44" spans="1:28" ht="15.75" thickBot="1" x14ac:dyDescent="0.3">
      <c r="A44" s="60"/>
      <c r="B44" s="61"/>
      <c r="C44" s="152"/>
      <c r="D44" s="155"/>
      <c r="E44" s="144"/>
      <c r="F44" s="60" t="s">
        <v>110</v>
      </c>
      <c r="G44" s="61">
        <v>1</v>
      </c>
      <c r="H44" s="152"/>
      <c r="I44" s="155"/>
      <c r="J44" s="144"/>
      <c r="K44" s="62"/>
      <c r="L44" s="63"/>
      <c r="M44" s="152"/>
      <c r="N44" s="162"/>
      <c r="O44" s="25"/>
      <c r="P44" s="19"/>
      <c r="Q44" s="25"/>
      <c r="R44" s="25"/>
      <c r="S44" s="25"/>
      <c r="U44" s="32">
        <f>C43*D43+H43*I43+M43*N43</f>
        <v>0</v>
      </c>
      <c r="V44" s="44" t="str">
        <f>IF(SUM(D43,I43,N43)&gt;1,"ERROR - you must select 1 group of courses.  You have selected more than 1.",IF(SUM(D43,I43,N43)=0,"ERROR - you must select 1 group of courses.  You have not selected any.","-"))</f>
        <v>ERROR - you must select 1 group of courses.  You have not selected any.</v>
      </c>
      <c r="W44" s="33"/>
      <c r="X44" s="33"/>
      <c r="Y44" s="33"/>
      <c r="Z44" s="33"/>
      <c r="AA44" s="33"/>
      <c r="AB44" s="33"/>
    </row>
    <row r="45" spans="1:28" ht="15.75" thickBot="1" x14ac:dyDescent="0.3">
      <c r="A45" s="56" t="s">
        <v>90</v>
      </c>
      <c r="B45" s="54">
        <f>VLOOKUP(A45,Course_database!$A$2:$C$117,3)</f>
        <v>4</v>
      </c>
      <c r="C45" s="80">
        <f t="shared" si="9"/>
        <v>4</v>
      </c>
      <c r="D45" s="128"/>
      <c r="E45" s="81" t="s">
        <v>56</v>
      </c>
      <c r="F45" s="86" t="s">
        <v>102</v>
      </c>
      <c r="G45" s="52">
        <f>VLOOKUP(F45,Course_database!$A$2:$C$117,3)</f>
        <v>4.5</v>
      </c>
      <c r="H45" s="80">
        <f t="shared" si="12"/>
        <v>4.5</v>
      </c>
      <c r="I45" s="126"/>
      <c r="J45" s="19"/>
      <c r="K45" s="19"/>
      <c r="L45" s="19"/>
      <c r="M45" s="19"/>
      <c r="N45" s="92"/>
      <c r="O45" s="19"/>
      <c r="P45" s="19"/>
      <c r="Q45" s="19"/>
      <c r="R45" s="19"/>
      <c r="S45" s="19"/>
      <c r="U45" s="32">
        <f t="shared" ref="U45" si="14">C45*D45+H45*I45+M45*N45</f>
        <v>0</v>
      </c>
      <c r="V45" s="44" t="str">
        <f t="shared" ref="V45:V48" si="15">IF(SUM(D45,I45,N45)&gt;1,"ERROR - you must select 1 course.  You have selected more than 1.",IF(SUM(D45,I45,N45)=0,"ERROR - you must select 1 course.  You have not selected any.","-"))</f>
        <v>ERROR - you must select 1 course.  You have not selected any.</v>
      </c>
      <c r="W45" s="33"/>
      <c r="X45" s="33"/>
      <c r="Y45" s="33"/>
      <c r="Z45" s="33"/>
      <c r="AA45" s="33"/>
      <c r="AB45" s="33"/>
    </row>
    <row r="46" spans="1:28" ht="15.75" thickBot="1" x14ac:dyDescent="0.3">
      <c r="A46" s="70" t="s">
        <v>91</v>
      </c>
      <c r="B46" s="71">
        <v>4</v>
      </c>
      <c r="C46" s="72">
        <f t="shared" si="9"/>
        <v>4</v>
      </c>
      <c r="D46" s="127"/>
      <c r="E46" s="73" t="s">
        <v>56</v>
      </c>
      <c r="F46" s="70" t="s">
        <v>92</v>
      </c>
      <c r="G46" s="75">
        <v>3</v>
      </c>
      <c r="H46" s="72">
        <f t="shared" si="12"/>
        <v>3</v>
      </c>
      <c r="I46" s="123"/>
      <c r="J46" s="73" t="s">
        <v>56</v>
      </c>
      <c r="K46" s="88" t="s">
        <v>101</v>
      </c>
      <c r="L46" s="75">
        <f>VLOOKUP(K46,Course_database!$A$2:$C$117,3)</f>
        <v>6</v>
      </c>
      <c r="M46" s="72">
        <f>L46</f>
        <v>6</v>
      </c>
      <c r="N46" s="129"/>
      <c r="O46" s="19"/>
      <c r="P46" s="19"/>
      <c r="Q46" s="19"/>
      <c r="R46" s="19"/>
      <c r="S46" s="19"/>
      <c r="U46" s="32">
        <f t="shared" ref="U46:U47" si="16">C46*D46+H46*I46+M46*N46</f>
        <v>0</v>
      </c>
      <c r="V46" s="44" t="str">
        <f t="shared" si="15"/>
        <v>ERROR - you must select 1 course.  You have not selected any.</v>
      </c>
      <c r="W46" s="33"/>
      <c r="X46" s="33"/>
      <c r="Y46" s="33"/>
      <c r="Z46" s="33"/>
      <c r="AA46" s="33"/>
      <c r="AB46" s="33"/>
    </row>
    <row r="47" spans="1:28" ht="15.75" thickBot="1" x14ac:dyDescent="0.3">
      <c r="A47" s="60" t="s">
        <v>93</v>
      </c>
      <c r="B47" s="61">
        <f>VLOOKUP(A47,Course_database!$A$2:$C$117,3)</f>
        <v>4</v>
      </c>
      <c r="C47" s="67">
        <f t="shared" si="9"/>
        <v>4</v>
      </c>
      <c r="D47" s="114"/>
      <c r="E47" s="68" t="s">
        <v>56</v>
      </c>
      <c r="F47" s="87" t="s">
        <v>103</v>
      </c>
      <c r="G47" s="63">
        <f>VLOOKUP(F47,Course_database!$A$2:$C$117,3)</f>
        <v>4.5</v>
      </c>
      <c r="H47" s="67">
        <f t="shared" si="12"/>
        <v>4.5</v>
      </c>
      <c r="I47" s="124"/>
      <c r="J47" s="19"/>
      <c r="K47" s="19"/>
      <c r="L47" s="19"/>
      <c r="M47" s="19"/>
      <c r="N47" s="19"/>
      <c r="O47" s="19"/>
      <c r="P47" s="19"/>
      <c r="Q47" s="19"/>
      <c r="R47" s="19"/>
      <c r="S47" s="19"/>
      <c r="U47" s="32">
        <f t="shared" si="16"/>
        <v>0</v>
      </c>
      <c r="V47" s="44" t="str">
        <f t="shared" si="15"/>
        <v>ERROR - you must select 1 course.  You have not selected any.</v>
      </c>
      <c r="W47" s="33"/>
      <c r="X47" s="33"/>
      <c r="Y47" s="33"/>
      <c r="Z47" s="33"/>
      <c r="AA47" s="33"/>
      <c r="AB47" s="33"/>
    </row>
    <row r="48" spans="1:28" ht="15.75" thickBot="1" x14ac:dyDescent="0.3">
      <c r="A48" s="70" t="s">
        <v>46</v>
      </c>
      <c r="B48" s="71">
        <f>VLOOKUP(A48,Course_database!$A$2:$C$117,3)</f>
        <v>1</v>
      </c>
      <c r="C48" s="72">
        <f t="shared" si="9"/>
        <v>1</v>
      </c>
      <c r="D48" s="127"/>
      <c r="E48" s="73" t="s">
        <v>56</v>
      </c>
      <c r="F48" s="76" t="s">
        <v>47</v>
      </c>
      <c r="G48" s="75">
        <f>VLOOKUP(F48,Course_database!$A$2:$C$117,3)</f>
        <v>1.5</v>
      </c>
      <c r="H48" s="72">
        <f t="shared" si="12"/>
        <v>1.5</v>
      </c>
      <c r="I48" s="129"/>
      <c r="J48" s="19"/>
      <c r="K48" s="19"/>
      <c r="L48" s="19"/>
      <c r="M48" s="19"/>
      <c r="N48" s="19"/>
      <c r="O48" s="19"/>
      <c r="P48" s="19"/>
      <c r="Q48" s="19"/>
      <c r="R48" s="19"/>
      <c r="S48" s="19"/>
      <c r="U48" s="32">
        <f t="shared" si="10"/>
        <v>0</v>
      </c>
      <c r="V48" s="44" t="str">
        <f t="shared" si="15"/>
        <v>ERROR - you must select 1 course.  You have not selected any.</v>
      </c>
      <c r="W48" s="33"/>
      <c r="X48" s="33"/>
      <c r="Y48" s="33"/>
      <c r="Z48" s="33"/>
      <c r="AA48" s="33"/>
      <c r="AB48" s="33"/>
    </row>
    <row r="49" spans="1:28" x14ac:dyDescent="0.25">
      <c r="A49" s="57" t="s">
        <v>61</v>
      </c>
      <c r="B49" s="55">
        <f>VLOOKUP(A49,Course_database!$A$2:$C$117,3)</f>
        <v>2</v>
      </c>
      <c r="C49" s="151">
        <f>SUM(B49:B51)</f>
        <v>5</v>
      </c>
      <c r="D49" s="154"/>
      <c r="E49" s="145" t="s">
        <v>56</v>
      </c>
      <c r="F49" s="58" t="s">
        <v>58</v>
      </c>
      <c r="G49" s="53">
        <f>VLOOKUP(F49,Course_database!$A$2:$C$117,3)</f>
        <v>1.5</v>
      </c>
      <c r="H49" s="151">
        <f>SUM(G49:G51)</f>
        <v>4.5</v>
      </c>
      <c r="I49" s="166"/>
      <c r="J49" s="19"/>
      <c r="K49" s="19"/>
      <c r="L49" s="25"/>
      <c r="M49" s="25"/>
      <c r="N49" s="25"/>
      <c r="O49" s="25"/>
      <c r="P49" s="19"/>
      <c r="Q49" s="19"/>
      <c r="R49" s="19"/>
      <c r="S49" s="19"/>
    </row>
    <row r="50" spans="1:28" x14ac:dyDescent="0.25">
      <c r="A50" s="57" t="s">
        <v>62</v>
      </c>
      <c r="B50" s="55">
        <f>VLOOKUP(A50,Course_database!$A$2:$C$117,3)</f>
        <v>2</v>
      </c>
      <c r="C50" s="151"/>
      <c r="D50" s="154"/>
      <c r="E50" s="145"/>
      <c r="F50" s="58" t="s">
        <v>59</v>
      </c>
      <c r="G50" s="53">
        <f>VLOOKUP(F50,Course_database!$A$2:$C$117,3)</f>
        <v>1.5</v>
      </c>
      <c r="H50" s="151"/>
      <c r="I50" s="166"/>
      <c r="J50" s="20"/>
      <c r="K50" s="19"/>
      <c r="L50" s="25"/>
      <c r="M50" s="25"/>
      <c r="N50" s="25"/>
      <c r="O50" s="25"/>
      <c r="P50" s="19"/>
      <c r="Q50" s="19"/>
      <c r="R50" s="19"/>
      <c r="S50" s="19"/>
    </row>
    <row r="51" spans="1:28" ht="15.75" thickBot="1" x14ac:dyDescent="0.3">
      <c r="A51" s="60" t="s">
        <v>52</v>
      </c>
      <c r="B51" s="61">
        <f>VLOOKUP(A51,Course_database!$A$2:$C$117,3)</f>
        <v>1</v>
      </c>
      <c r="C51" s="152"/>
      <c r="D51" s="155"/>
      <c r="E51" s="144"/>
      <c r="F51" s="62" t="s">
        <v>53</v>
      </c>
      <c r="G51" s="63">
        <f>VLOOKUP(F51,Course_database!$A$2:$C$117,3)</f>
        <v>1.5</v>
      </c>
      <c r="H51" s="152"/>
      <c r="I51" s="162"/>
      <c r="J51" s="19"/>
      <c r="K51" s="19"/>
      <c r="L51" s="25"/>
      <c r="M51" s="26"/>
      <c r="N51" s="26"/>
      <c r="O51" s="26"/>
      <c r="P51" s="19"/>
      <c r="Q51" s="19"/>
      <c r="R51" s="19"/>
      <c r="S51" s="19"/>
      <c r="U51" s="32">
        <f>C49*D49+H49*I49</f>
        <v>0</v>
      </c>
      <c r="V51" s="44" t="str">
        <f>IF(SUM(D49,I49)&gt;1,"ERROR - you must select 1 group of courses.  You have selected more than 1.",IF(SUM(D49,I49)=0,"ERROR - you must select 1 group of courses.  You have not selected any.","-"))</f>
        <v>ERROR - you must select 1 group of courses.  You have not selected any.</v>
      </c>
      <c r="W51" s="33"/>
      <c r="X51" s="33"/>
      <c r="Y51" s="33"/>
      <c r="Z51" s="33"/>
      <c r="AA51" s="33"/>
      <c r="AB51" s="33"/>
    </row>
    <row r="52" spans="1:2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28" x14ac:dyDescent="0.25">
      <c r="A53" s="6"/>
      <c r="B53" s="6"/>
      <c r="C53" s="7"/>
      <c r="D53" s="7"/>
      <c r="E53" s="7"/>
      <c r="F53" s="5"/>
      <c r="G53" s="3"/>
      <c r="H53" s="3"/>
      <c r="I53" s="3"/>
      <c r="M53" s="17" t="s">
        <v>55</v>
      </c>
      <c r="N53" s="17"/>
    </row>
    <row r="54" spans="1:28" x14ac:dyDescent="0.25">
      <c r="A54" s="30" t="s">
        <v>94</v>
      </c>
      <c r="B54" s="31"/>
      <c r="C54" s="31"/>
      <c r="D54" s="31"/>
      <c r="E54" s="16"/>
      <c r="F54" s="16"/>
      <c r="G54" s="16"/>
      <c r="H54" s="31"/>
      <c r="I54" s="31"/>
      <c r="J54" s="16"/>
      <c r="K54" s="16"/>
      <c r="L54" s="16"/>
      <c r="M54" s="131"/>
      <c r="N54" s="16"/>
      <c r="O54" s="16"/>
      <c r="P54" s="16"/>
      <c r="Q54" s="16"/>
      <c r="R54" s="16"/>
      <c r="S54" s="16"/>
      <c r="U54" s="32">
        <f>M54</f>
        <v>0</v>
      </c>
    </row>
    <row r="55" spans="1:28" x14ac:dyDescent="0.25">
      <c r="A55" s="6"/>
      <c r="B55" s="6"/>
      <c r="C55" s="7"/>
      <c r="D55" s="7"/>
      <c r="E55" s="7"/>
      <c r="F55" s="5"/>
      <c r="G55" s="3"/>
      <c r="H55" s="3"/>
      <c r="I55" s="3"/>
      <c r="M55" s="17" t="s">
        <v>96</v>
      </c>
      <c r="N55" s="17"/>
    </row>
    <row r="56" spans="1:28" x14ac:dyDescent="0.25">
      <c r="A56" s="30" t="s">
        <v>95</v>
      </c>
      <c r="B56" s="31"/>
      <c r="C56" s="31"/>
      <c r="D56" s="31"/>
      <c r="E56" s="16"/>
      <c r="F56" s="16"/>
      <c r="G56" s="16"/>
      <c r="H56" s="31"/>
      <c r="I56" s="31"/>
      <c r="J56" s="16"/>
      <c r="K56" s="16"/>
      <c r="L56" s="16"/>
      <c r="M56" s="131"/>
      <c r="N56" s="16"/>
      <c r="O56" s="16"/>
      <c r="P56" s="16"/>
      <c r="Q56" s="16"/>
      <c r="R56" s="16"/>
      <c r="S56" s="16"/>
      <c r="U56" s="32">
        <f>M56*3/2</f>
        <v>0</v>
      </c>
    </row>
    <row r="57" spans="1:28" x14ac:dyDescent="0.25">
      <c r="A57" s="5"/>
      <c r="B57" s="5"/>
      <c r="C57" s="3"/>
      <c r="D57" s="3"/>
      <c r="E57" s="3"/>
    </row>
    <row r="58" spans="1:28" x14ac:dyDescent="0.25">
      <c r="A58" s="5"/>
      <c r="B58" s="5"/>
      <c r="C58" s="7"/>
      <c r="D58" s="7"/>
      <c r="E58" s="7"/>
      <c r="F58" s="39" t="s">
        <v>104</v>
      </c>
      <c r="G58" s="40"/>
      <c r="H58" s="40"/>
      <c r="I58" s="40"/>
      <c r="J58" s="40"/>
      <c r="K58" s="41"/>
      <c r="L58" s="41"/>
      <c r="M58" s="45">
        <f>78+4+19+42-4</f>
        <v>139</v>
      </c>
      <c r="N58" s="45"/>
    </row>
    <row r="59" spans="1:28" x14ac:dyDescent="0.25">
      <c r="A59" s="5"/>
      <c r="B59" s="5"/>
      <c r="C59" s="7"/>
      <c r="D59" s="7"/>
      <c r="E59" s="7"/>
      <c r="F59" s="35" t="s">
        <v>106</v>
      </c>
      <c r="G59" s="37"/>
      <c r="H59" s="37"/>
      <c r="I59" s="37"/>
      <c r="J59" s="36"/>
      <c r="K59" s="34"/>
      <c r="L59" s="34"/>
      <c r="M59" s="46">
        <f>SUM(U6:U57)</f>
        <v>0</v>
      </c>
      <c r="N59" s="46"/>
    </row>
    <row r="60" spans="1:28" x14ac:dyDescent="0.25">
      <c r="A60" s="5"/>
      <c r="B60" s="5"/>
      <c r="C60" s="3"/>
      <c r="D60" s="3"/>
      <c r="E60" s="3"/>
      <c r="F60" s="35" t="s">
        <v>107</v>
      </c>
      <c r="G60" s="36"/>
      <c r="H60" s="36"/>
      <c r="I60" s="36"/>
      <c r="J60" s="36"/>
      <c r="K60" s="34"/>
      <c r="L60" s="34"/>
      <c r="M60" s="46">
        <f>M58-M59</f>
        <v>139</v>
      </c>
      <c r="N60" s="46"/>
    </row>
    <row r="61" spans="1:28" x14ac:dyDescent="0.25">
      <c r="A61" s="5"/>
      <c r="B61" s="5"/>
      <c r="C61" s="3"/>
      <c r="D61" s="3"/>
      <c r="E61" s="3"/>
      <c r="F61" s="35" t="s">
        <v>108</v>
      </c>
      <c r="G61" s="36"/>
      <c r="H61" s="36"/>
      <c r="I61" s="36"/>
      <c r="J61" s="38"/>
      <c r="K61" s="34"/>
      <c r="L61" s="34"/>
      <c r="M61" s="42">
        <f>M60*2/3</f>
        <v>92.666666666666671</v>
      </c>
      <c r="N61" s="42"/>
    </row>
    <row r="62" spans="1:28" x14ac:dyDescent="0.25">
      <c r="A62" s="5"/>
      <c r="B62" s="5"/>
      <c r="C62" s="3"/>
      <c r="D62" s="3"/>
      <c r="E62" s="3"/>
      <c r="F62" s="5"/>
      <c r="G62" s="3"/>
      <c r="H62" s="3"/>
      <c r="I62" s="3"/>
      <c r="J62" s="8"/>
    </row>
    <row r="63" spans="1:28" x14ac:dyDescent="0.25">
      <c r="A63" s="5"/>
      <c r="B63" s="5"/>
      <c r="C63" s="3"/>
      <c r="D63" s="3"/>
      <c r="E63" s="3"/>
      <c r="F63" s="5"/>
      <c r="G63" s="3"/>
      <c r="H63" s="3"/>
      <c r="I63" s="3"/>
      <c r="J63" s="8"/>
    </row>
    <row r="64" spans="1:28" x14ac:dyDescent="0.25">
      <c r="A64" s="5"/>
      <c r="B64" s="5"/>
      <c r="C64" s="3"/>
      <c r="D64" s="3"/>
      <c r="E64" s="3"/>
      <c r="F64" s="4"/>
      <c r="G64" s="3"/>
      <c r="H64" s="3"/>
      <c r="I64" s="3"/>
      <c r="J64" s="8"/>
    </row>
    <row r="65" spans="1:10" x14ac:dyDescent="0.25">
      <c r="A65" s="5"/>
      <c r="B65" s="5"/>
      <c r="C65" s="3"/>
      <c r="D65" s="3"/>
      <c r="E65" s="3"/>
      <c r="F65" s="5"/>
      <c r="G65" s="3"/>
      <c r="H65" s="3"/>
      <c r="I65" s="3"/>
      <c r="J65" s="8"/>
    </row>
    <row r="66" spans="1:10" x14ac:dyDescent="0.25">
      <c r="A66" s="5"/>
      <c r="B66" s="5"/>
      <c r="C66" s="3"/>
      <c r="D66" s="3"/>
      <c r="E66" s="3"/>
      <c r="F66" s="10"/>
      <c r="G66" s="3"/>
      <c r="H66" s="3"/>
      <c r="I66" s="3"/>
    </row>
    <row r="67" spans="1:10" x14ac:dyDescent="0.25">
      <c r="A67" s="27"/>
      <c r="B67" s="27"/>
      <c r="C67" s="28"/>
      <c r="D67" s="28"/>
      <c r="E67" s="28"/>
      <c r="F67" s="27"/>
      <c r="G67" s="3"/>
      <c r="H67" s="3"/>
      <c r="I67" s="3"/>
    </row>
    <row r="68" spans="1:10" x14ac:dyDescent="0.25">
      <c r="A68" s="27"/>
      <c r="B68" s="27"/>
      <c r="C68" s="28"/>
      <c r="D68" s="28"/>
      <c r="E68" s="28"/>
      <c r="F68" s="27"/>
      <c r="G68" s="3"/>
      <c r="H68" s="3"/>
      <c r="I68" s="3"/>
    </row>
    <row r="69" spans="1:10" x14ac:dyDescent="0.25">
      <c r="A69" s="27"/>
      <c r="B69" s="27"/>
      <c r="C69" s="28"/>
      <c r="D69" s="28"/>
      <c r="E69" s="28"/>
      <c r="F69" s="27"/>
      <c r="G69" s="3"/>
      <c r="H69" s="3"/>
      <c r="I69" s="3"/>
    </row>
    <row r="70" spans="1:10" x14ac:dyDescent="0.25">
      <c r="A70" s="5"/>
      <c r="B70" s="5"/>
      <c r="C70" s="3"/>
      <c r="D70" s="3"/>
      <c r="E70" s="3"/>
      <c r="F70" s="5"/>
      <c r="G70" s="3"/>
      <c r="H70" s="3"/>
      <c r="I70" s="3"/>
    </row>
    <row r="71" spans="1:10" x14ac:dyDescent="0.25">
      <c r="A71" s="5"/>
      <c r="B71" s="5"/>
      <c r="C71" s="3"/>
      <c r="D71" s="3"/>
      <c r="E71" s="3"/>
      <c r="F71" s="5"/>
      <c r="G71" s="3"/>
      <c r="H71" s="3"/>
      <c r="I71" s="3"/>
    </row>
    <row r="72" spans="1:10" x14ac:dyDescent="0.25">
      <c r="A72" s="5"/>
      <c r="B72" s="5"/>
      <c r="C72" s="3"/>
      <c r="D72" s="3"/>
      <c r="E72" s="3"/>
      <c r="F72" s="10"/>
      <c r="G72" s="3"/>
      <c r="H72" s="3"/>
      <c r="I72" s="3"/>
    </row>
    <row r="73" spans="1:10" x14ac:dyDescent="0.25">
      <c r="A73" s="5"/>
      <c r="B73" s="5"/>
      <c r="C73" s="3"/>
      <c r="D73" s="3"/>
      <c r="E73" s="3"/>
      <c r="F73" s="5"/>
      <c r="G73" s="3"/>
      <c r="H73" s="3"/>
      <c r="I73" s="3"/>
    </row>
    <row r="74" spans="1:10" x14ac:dyDescent="0.25">
      <c r="A74" s="5"/>
      <c r="B74" s="5"/>
      <c r="C74" s="3"/>
      <c r="D74" s="3"/>
      <c r="E74" s="3"/>
      <c r="F74" s="5"/>
      <c r="G74" s="3"/>
      <c r="H74" s="3"/>
      <c r="I74" s="3"/>
    </row>
    <row r="75" spans="1:10" x14ac:dyDescent="0.25">
      <c r="A75" s="5"/>
      <c r="B75" s="5"/>
      <c r="C75" s="3"/>
      <c r="D75" s="3"/>
      <c r="E75" s="3"/>
      <c r="F75" s="5"/>
      <c r="G75" s="3"/>
      <c r="H75" s="3"/>
      <c r="I75" s="3"/>
    </row>
    <row r="76" spans="1:10" x14ac:dyDescent="0.25">
      <c r="A76" s="5"/>
      <c r="B76" s="5"/>
      <c r="C76" s="3"/>
      <c r="D76" s="3"/>
      <c r="E76" s="3"/>
      <c r="F76" s="5"/>
      <c r="G76" s="3"/>
      <c r="H76" s="3"/>
      <c r="I76" s="3"/>
    </row>
    <row r="77" spans="1:10" x14ac:dyDescent="0.25">
      <c r="A77" s="5"/>
      <c r="B77" s="5"/>
      <c r="C77" s="3"/>
      <c r="D77" s="3"/>
      <c r="E77" s="3"/>
      <c r="F77" s="5"/>
      <c r="G77" s="3"/>
      <c r="H77" s="3"/>
      <c r="I77" s="3"/>
    </row>
    <row r="78" spans="1:10" x14ac:dyDescent="0.25">
      <c r="A78" s="5"/>
      <c r="B78" s="5"/>
      <c r="C78" s="3"/>
      <c r="D78" s="3"/>
      <c r="E78" s="3"/>
      <c r="F78" s="5"/>
      <c r="G78" s="3"/>
      <c r="H78" s="3"/>
      <c r="I78" s="3"/>
    </row>
    <row r="79" spans="1:10" x14ac:dyDescent="0.25">
      <c r="A79" s="5"/>
      <c r="B79" s="5"/>
      <c r="C79" s="3"/>
      <c r="D79" s="3"/>
      <c r="E79" s="3"/>
      <c r="F79" s="5"/>
      <c r="G79" s="3"/>
      <c r="H79" s="3"/>
      <c r="I79" s="3"/>
    </row>
    <row r="80" spans="1:10" x14ac:dyDescent="0.25">
      <c r="A80" s="5"/>
      <c r="B80" s="5"/>
      <c r="C80" s="3"/>
      <c r="D80" s="3"/>
      <c r="E80" s="3"/>
      <c r="F80" s="5"/>
      <c r="G80" s="3"/>
      <c r="H80" s="3"/>
      <c r="I80" s="3"/>
    </row>
    <row r="81" spans="1:9" x14ac:dyDescent="0.25">
      <c r="A81" s="5"/>
      <c r="B81" s="5"/>
      <c r="C81" s="3"/>
      <c r="D81" s="3"/>
      <c r="E81" s="3"/>
      <c r="F81" s="29"/>
      <c r="G81" s="23"/>
      <c r="H81" s="23"/>
      <c r="I81" s="23"/>
    </row>
    <row r="82" spans="1:9" x14ac:dyDescent="0.25">
      <c r="A82" s="3"/>
      <c r="B82" s="3"/>
      <c r="C82" s="3"/>
      <c r="D82" s="3"/>
      <c r="E82" s="3"/>
      <c r="F82" s="5"/>
      <c r="G82" s="3"/>
      <c r="H82" s="3"/>
      <c r="I82" s="3"/>
    </row>
    <row r="83" spans="1:9" x14ac:dyDescent="0.25">
      <c r="A83" s="5"/>
      <c r="B83" s="5"/>
      <c r="C83" s="3"/>
      <c r="D83" s="3"/>
      <c r="E83" s="3"/>
      <c r="F83" s="5"/>
      <c r="G83" s="3"/>
      <c r="H83" s="3"/>
      <c r="I83" s="3"/>
    </row>
    <row r="84" spans="1:9" x14ac:dyDescent="0.25">
      <c r="A84" s="3"/>
      <c r="B84" s="3"/>
      <c r="C84" s="3"/>
      <c r="D84" s="3"/>
      <c r="E84" s="3"/>
      <c r="F84" s="5"/>
      <c r="G84" s="3"/>
      <c r="H84" s="3"/>
      <c r="I84" s="3"/>
    </row>
    <row r="85" spans="1:9" x14ac:dyDescent="0.25">
      <c r="A85" s="5"/>
      <c r="B85" s="5"/>
      <c r="C85" s="3"/>
      <c r="D85" s="3"/>
      <c r="E85" s="3"/>
      <c r="F85" s="5"/>
      <c r="G85" s="3"/>
      <c r="H85" s="3"/>
      <c r="I85" s="3"/>
    </row>
    <row r="86" spans="1:9" x14ac:dyDescent="0.25">
      <c r="A86" s="5"/>
      <c r="B86" s="5"/>
      <c r="C86" s="3"/>
      <c r="D86" s="3"/>
      <c r="E86" s="3"/>
      <c r="F86" s="5"/>
      <c r="G86" s="3"/>
      <c r="H86" s="3"/>
      <c r="I86" s="3"/>
    </row>
    <row r="87" spans="1:9" x14ac:dyDescent="0.25">
      <c r="A87" s="5"/>
      <c r="B87" s="5"/>
      <c r="C87" s="3"/>
      <c r="D87" s="3"/>
      <c r="E87" s="3"/>
      <c r="F87" s="29"/>
      <c r="G87" s="23"/>
      <c r="H87" s="23"/>
      <c r="I87" s="23"/>
    </row>
    <row r="88" spans="1:9" x14ac:dyDescent="0.25">
      <c r="A88" s="5"/>
      <c r="B88" s="5"/>
      <c r="C88" s="3"/>
      <c r="D88" s="3"/>
      <c r="E88" s="3"/>
      <c r="F88" s="29"/>
      <c r="G88" s="23"/>
      <c r="H88" s="23"/>
      <c r="I88" s="23"/>
    </row>
    <row r="89" spans="1:9" x14ac:dyDescent="0.25">
      <c r="A89" s="8"/>
      <c r="B89" s="8"/>
      <c r="C89" s="8"/>
      <c r="D89" s="8"/>
      <c r="E89" s="8"/>
      <c r="F89" s="5"/>
      <c r="G89" s="3"/>
      <c r="H89" s="3"/>
      <c r="I89" s="3"/>
    </row>
    <row r="90" spans="1:9" x14ac:dyDescent="0.25">
      <c r="A90" s="8"/>
      <c r="B90" s="8"/>
      <c r="C90" s="8"/>
      <c r="D90" s="8"/>
      <c r="E90" s="8"/>
      <c r="F90" s="5"/>
      <c r="G90" s="3"/>
      <c r="H90" s="3"/>
      <c r="I90" s="3"/>
    </row>
    <row r="91" spans="1:9" x14ac:dyDescent="0.25">
      <c r="A91" s="8"/>
      <c r="B91" s="8"/>
      <c r="C91" s="8"/>
      <c r="D91" s="8"/>
      <c r="E91" s="8"/>
      <c r="F91" s="5"/>
      <c r="G91" s="3"/>
      <c r="H91" s="3"/>
      <c r="I91" s="3"/>
    </row>
    <row r="92" spans="1:9" x14ac:dyDescent="0.25">
      <c r="A92" s="8"/>
      <c r="B92" s="8"/>
      <c r="C92" s="8"/>
      <c r="D92" s="8"/>
      <c r="E92" s="8"/>
      <c r="F92" s="5"/>
      <c r="G92" s="3"/>
      <c r="H92" s="3"/>
      <c r="I92" s="3"/>
    </row>
    <row r="93" spans="1:9" x14ac:dyDescent="0.25">
      <c r="A93" s="8"/>
      <c r="B93" s="8"/>
      <c r="C93" s="8"/>
      <c r="D93" s="8"/>
      <c r="E93" s="8"/>
      <c r="F93" s="5"/>
      <c r="G93" s="3"/>
      <c r="H93" s="3"/>
      <c r="I93" s="3"/>
    </row>
    <row r="94" spans="1:9" x14ac:dyDescent="0.25">
      <c r="A94" s="8"/>
      <c r="B94" s="8"/>
      <c r="C94" s="8"/>
      <c r="D94" s="8"/>
      <c r="E94" s="8"/>
      <c r="F94" s="10"/>
      <c r="G94" s="9"/>
      <c r="H94" s="9"/>
      <c r="I94" s="9"/>
    </row>
    <row r="95" spans="1:9" x14ac:dyDescent="0.25">
      <c r="A95" s="8"/>
      <c r="B95" s="8"/>
      <c r="C95" s="8"/>
      <c r="D95" s="8"/>
      <c r="E95" s="8"/>
      <c r="F95" s="5"/>
      <c r="G95" s="7"/>
      <c r="H95" s="7"/>
      <c r="I95" s="7"/>
    </row>
    <row r="96" spans="1:9" x14ac:dyDescent="0.25">
      <c r="A96" s="8"/>
      <c r="B96" s="8"/>
      <c r="C96" s="8"/>
      <c r="D96" s="8"/>
      <c r="E96" s="8"/>
      <c r="F96" s="5"/>
      <c r="G96" s="3"/>
      <c r="H96" s="3"/>
      <c r="I96" s="3"/>
    </row>
    <row r="97" spans="1:9" x14ac:dyDescent="0.25">
      <c r="A97" s="8"/>
      <c r="B97" s="8"/>
      <c r="C97" s="8"/>
      <c r="D97" s="8"/>
      <c r="E97" s="8"/>
      <c r="F97" s="5"/>
      <c r="G97" s="7"/>
      <c r="H97" s="7"/>
      <c r="I97" s="7"/>
    </row>
  </sheetData>
  <sheetProtection algorithmName="SHA-512" hashValue="Enjyd0eP1taN8/gEMhuMyFMFho8hpWP3aYJII3FjommqR9g4n6/FNtr7sTbZp5niDcusTwJGB6oU6SlWNdrmDQ==" saltValue="NGFf/ms8PICQ1aVGBLLevw==" spinCount="100000" sheet="1" objects="1" scenarios="1"/>
  <sortState ref="A2:D62">
    <sortCondition ref="A25"/>
  </sortState>
  <mergeCells count="86">
    <mergeCell ref="C49:C51"/>
    <mergeCell ref="I49:I51"/>
    <mergeCell ref="H49:H51"/>
    <mergeCell ref="E49:E51"/>
    <mergeCell ref="D49:D51"/>
    <mergeCell ref="S19:S21"/>
    <mergeCell ref="N19:N21"/>
    <mergeCell ref="I19:I21"/>
    <mergeCell ref="C32:C33"/>
    <mergeCell ref="I32:I33"/>
    <mergeCell ref="H32:H33"/>
    <mergeCell ref="E32:E33"/>
    <mergeCell ref="D32:D33"/>
    <mergeCell ref="D27:D28"/>
    <mergeCell ref="C19:C21"/>
    <mergeCell ref="R19:R21"/>
    <mergeCell ref="M19:M21"/>
    <mergeCell ref="H19:H21"/>
    <mergeCell ref="O19:O21"/>
    <mergeCell ref="D19:D21"/>
    <mergeCell ref="J19:J21"/>
    <mergeCell ref="R16:R18"/>
    <mergeCell ref="S16:S18"/>
    <mergeCell ref="E16:E18"/>
    <mergeCell ref="J16:J18"/>
    <mergeCell ref="O16:O18"/>
    <mergeCell ref="N16:N18"/>
    <mergeCell ref="M16:M18"/>
    <mergeCell ref="E19:E21"/>
    <mergeCell ref="C16:C18"/>
    <mergeCell ref="D16:D18"/>
    <mergeCell ref="H16:H18"/>
    <mergeCell ref="I16:I18"/>
    <mergeCell ref="N27:N28"/>
    <mergeCell ref="M27:M28"/>
    <mergeCell ref="I27:I28"/>
    <mergeCell ref="H27:H28"/>
    <mergeCell ref="E27:E28"/>
    <mergeCell ref="C27:C28"/>
    <mergeCell ref="J27:J28"/>
    <mergeCell ref="C29:C30"/>
    <mergeCell ref="D29:D30"/>
    <mergeCell ref="E29:E30"/>
    <mergeCell ref="H29:H30"/>
    <mergeCell ref="I29:I30"/>
    <mergeCell ref="J29:J30"/>
    <mergeCell ref="M29:M30"/>
    <mergeCell ref="N29:N30"/>
    <mergeCell ref="C43:C44"/>
    <mergeCell ref="D43:D44"/>
    <mergeCell ref="E43:E44"/>
    <mergeCell ref="H43:H44"/>
    <mergeCell ref="I43:I44"/>
    <mergeCell ref="J43:J44"/>
    <mergeCell ref="M43:M44"/>
    <mergeCell ref="N43:N44"/>
    <mergeCell ref="L6:L8"/>
    <mergeCell ref="M6:M8"/>
    <mergeCell ref="C6:C8"/>
    <mergeCell ref="D6:D8"/>
    <mergeCell ref="H6:H8"/>
    <mergeCell ref="E6:E8"/>
    <mergeCell ref="C12:C14"/>
    <mergeCell ref="D12:D14"/>
    <mergeCell ref="H12:H14"/>
    <mergeCell ref="I9:I10"/>
    <mergeCell ref="J9:J10"/>
    <mergeCell ref="C9:C10"/>
    <mergeCell ref="D9:D10"/>
    <mergeCell ref="H9:H10"/>
    <mergeCell ref="N6:N8"/>
    <mergeCell ref="E9:E10"/>
    <mergeCell ref="N9:N10"/>
    <mergeCell ref="E12:E14"/>
    <mergeCell ref="N12:N14"/>
    <mergeCell ref="I12:I14"/>
    <mergeCell ref="J12:J14"/>
    <mergeCell ref="K12:K14"/>
    <mergeCell ref="L12:L14"/>
    <mergeCell ref="M12:M14"/>
    <mergeCell ref="K9:K10"/>
    <mergeCell ref="L9:L10"/>
    <mergeCell ref="M9:M10"/>
    <mergeCell ref="I6:I8"/>
    <mergeCell ref="J6:J8"/>
    <mergeCell ref="K6:K8"/>
  </mergeCells>
  <hyperlinks>
    <hyperlink ref="L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sqref="A1:D103"/>
    </sheetView>
  </sheetViews>
  <sheetFormatPr defaultRowHeight="15" x14ac:dyDescent="0.25"/>
  <cols>
    <col min="1" max="1" width="13.5703125" customWidth="1"/>
    <col min="2" max="2" width="21.85546875" customWidth="1"/>
  </cols>
  <sheetData>
    <row r="1" spans="1:4" x14ac:dyDescent="0.25">
      <c r="A1" s="96" t="s">
        <v>116</v>
      </c>
      <c r="B1">
        <v>4</v>
      </c>
      <c r="C1" s="18">
        <f>B1</f>
        <v>4</v>
      </c>
      <c r="D1">
        <f t="shared" ref="D1:D64" si="0">C1*2/3</f>
        <v>2.6666666666666665</v>
      </c>
    </row>
    <row r="2" spans="1:4" x14ac:dyDescent="0.25">
      <c r="A2" s="97" t="s">
        <v>117</v>
      </c>
      <c r="B2">
        <v>4</v>
      </c>
      <c r="C2" s="18">
        <f>B2</f>
        <v>4</v>
      </c>
      <c r="D2">
        <f t="shared" si="0"/>
        <v>2.6666666666666665</v>
      </c>
    </row>
    <row r="3" spans="1:4" x14ac:dyDescent="0.25">
      <c r="A3" s="97" t="s">
        <v>118</v>
      </c>
      <c r="B3" s="3">
        <v>4</v>
      </c>
      <c r="C3" s="8">
        <f>B3*3/2</f>
        <v>6</v>
      </c>
      <c r="D3">
        <f t="shared" si="0"/>
        <v>4</v>
      </c>
    </row>
    <row r="4" spans="1:4" x14ac:dyDescent="0.25">
      <c r="A4" s="98" t="s">
        <v>54</v>
      </c>
      <c r="B4" s="2">
        <v>3</v>
      </c>
      <c r="C4" s="18">
        <f>B4</f>
        <v>3</v>
      </c>
      <c r="D4">
        <f t="shared" si="0"/>
        <v>2</v>
      </c>
    </row>
    <row r="5" spans="1:4" x14ac:dyDescent="0.25">
      <c r="A5" s="98" t="s">
        <v>60</v>
      </c>
      <c r="B5" s="2">
        <v>1</v>
      </c>
      <c r="C5" s="18">
        <f>B5</f>
        <v>1</v>
      </c>
      <c r="D5">
        <f t="shared" si="0"/>
        <v>0.66666666666666663</v>
      </c>
    </row>
    <row r="6" spans="1:4" x14ac:dyDescent="0.25">
      <c r="A6" s="98" t="s">
        <v>57</v>
      </c>
      <c r="B6" s="2">
        <v>3</v>
      </c>
      <c r="C6" s="18">
        <f>B6*3/2</f>
        <v>4.5</v>
      </c>
      <c r="D6">
        <f t="shared" si="0"/>
        <v>3</v>
      </c>
    </row>
    <row r="7" spans="1:4" x14ac:dyDescent="0.25">
      <c r="A7" s="98" t="s">
        <v>63</v>
      </c>
      <c r="B7" s="2">
        <v>1</v>
      </c>
      <c r="C7" s="18">
        <f>B7*3/2</f>
        <v>1.5</v>
      </c>
      <c r="D7">
        <f t="shared" si="0"/>
        <v>1</v>
      </c>
    </row>
    <row r="8" spans="1:4" x14ac:dyDescent="0.25">
      <c r="A8" s="98" t="s">
        <v>66</v>
      </c>
      <c r="B8" s="2">
        <v>3</v>
      </c>
      <c r="C8" s="18">
        <f>B8</f>
        <v>3</v>
      </c>
      <c r="D8">
        <f t="shared" si="0"/>
        <v>2</v>
      </c>
    </row>
    <row r="9" spans="1:4" x14ac:dyDescent="0.25">
      <c r="A9" s="98" t="s">
        <v>67</v>
      </c>
      <c r="B9" s="2">
        <v>1</v>
      </c>
      <c r="C9" s="18">
        <f>B9</f>
        <v>1</v>
      </c>
      <c r="D9">
        <f t="shared" si="0"/>
        <v>0.66666666666666663</v>
      </c>
    </row>
    <row r="10" spans="1:4" x14ac:dyDescent="0.25">
      <c r="A10" s="98" t="s">
        <v>85</v>
      </c>
      <c r="B10" s="2">
        <v>4</v>
      </c>
      <c r="C10" s="18">
        <v>4</v>
      </c>
      <c r="D10">
        <f t="shared" si="0"/>
        <v>2.6666666666666665</v>
      </c>
    </row>
    <row r="11" spans="1:4" x14ac:dyDescent="0.25">
      <c r="A11" s="99" t="s">
        <v>1</v>
      </c>
      <c r="B11" s="1">
        <v>3</v>
      </c>
      <c r="C11" s="18">
        <f>B11*3/2</f>
        <v>4.5</v>
      </c>
      <c r="D11">
        <f t="shared" si="0"/>
        <v>3</v>
      </c>
    </row>
    <row r="12" spans="1:4" x14ac:dyDescent="0.25">
      <c r="A12" s="100" t="s">
        <v>71</v>
      </c>
      <c r="B12" s="1">
        <v>4</v>
      </c>
      <c r="C12" s="18">
        <f t="shared" ref="C12:C19" si="1">B12</f>
        <v>4</v>
      </c>
      <c r="D12">
        <f t="shared" si="0"/>
        <v>2.6666666666666665</v>
      </c>
    </row>
    <row r="13" spans="1:4" x14ac:dyDescent="0.25">
      <c r="A13" s="100" t="s">
        <v>72</v>
      </c>
      <c r="B13" s="1">
        <v>1</v>
      </c>
      <c r="C13" s="18">
        <f t="shared" si="1"/>
        <v>1</v>
      </c>
      <c r="D13">
        <f t="shared" si="0"/>
        <v>0.66666666666666663</v>
      </c>
    </row>
    <row r="14" spans="1:4" x14ac:dyDescent="0.25">
      <c r="A14" s="100" t="s">
        <v>73</v>
      </c>
      <c r="B14" s="1">
        <v>3</v>
      </c>
      <c r="C14" s="18">
        <f t="shared" si="1"/>
        <v>3</v>
      </c>
      <c r="D14">
        <f t="shared" si="0"/>
        <v>2</v>
      </c>
    </row>
    <row r="15" spans="1:4" x14ac:dyDescent="0.25">
      <c r="A15" s="99" t="s">
        <v>74</v>
      </c>
      <c r="B15" s="1">
        <v>1</v>
      </c>
      <c r="C15" s="18">
        <f t="shared" si="1"/>
        <v>1</v>
      </c>
      <c r="D15">
        <f t="shared" si="0"/>
        <v>0.66666666666666663</v>
      </c>
    </row>
    <row r="16" spans="1:4" x14ac:dyDescent="0.25">
      <c r="A16" s="99" t="s">
        <v>11</v>
      </c>
      <c r="B16" s="2">
        <v>3</v>
      </c>
      <c r="C16" s="18">
        <f t="shared" si="1"/>
        <v>3</v>
      </c>
      <c r="D16">
        <f t="shared" si="0"/>
        <v>2</v>
      </c>
    </row>
    <row r="17" spans="1:4" x14ac:dyDescent="0.25">
      <c r="A17" s="99" t="s">
        <v>18</v>
      </c>
      <c r="B17" s="2">
        <v>1</v>
      </c>
      <c r="C17" s="18">
        <f t="shared" si="1"/>
        <v>1</v>
      </c>
      <c r="D17">
        <f t="shared" si="0"/>
        <v>0.66666666666666663</v>
      </c>
    </row>
    <row r="18" spans="1:4" x14ac:dyDescent="0.25">
      <c r="A18" s="99" t="s">
        <v>17</v>
      </c>
      <c r="B18" s="1">
        <v>3</v>
      </c>
      <c r="C18" s="18">
        <f t="shared" si="1"/>
        <v>3</v>
      </c>
      <c r="D18">
        <f t="shared" si="0"/>
        <v>2</v>
      </c>
    </row>
    <row r="19" spans="1:4" x14ac:dyDescent="0.25">
      <c r="A19" s="99" t="s">
        <v>29</v>
      </c>
      <c r="B19" s="1">
        <v>1</v>
      </c>
      <c r="C19" s="18">
        <f t="shared" si="1"/>
        <v>1</v>
      </c>
      <c r="D19">
        <f t="shared" si="0"/>
        <v>0.66666666666666663</v>
      </c>
    </row>
    <row r="20" spans="1:4" x14ac:dyDescent="0.25">
      <c r="A20" s="99" t="s">
        <v>12</v>
      </c>
      <c r="B20" s="1">
        <v>3</v>
      </c>
      <c r="C20" s="18">
        <f>B20*3/2</f>
        <v>4.5</v>
      </c>
      <c r="D20">
        <f t="shared" si="0"/>
        <v>3</v>
      </c>
    </row>
    <row r="21" spans="1:4" x14ac:dyDescent="0.25">
      <c r="A21" s="99" t="s">
        <v>12</v>
      </c>
      <c r="B21" s="14">
        <v>3</v>
      </c>
      <c r="C21" s="18">
        <f>B21*3/2</f>
        <v>4.5</v>
      </c>
      <c r="D21">
        <f t="shared" si="0"/>
        <v>3</v>
      </c>
    </row>
    <row r="22" spans="1:4" x14ac:dyDescent="0.25">
      <c r="A22" s="99" t="s">
        <v>19</v>
      </c>
      <c r="B22" s="1">
        <v>1</v>
      </c>
      <c r="C22" s="18">
        <f>B22*3/2</f>
        <v>1.5</v>
      </c>
      <c r="D22">
        <f t="shared" si="0"/>
        <v>1</v>
      </c>
    </row>
    <row r="23" spans="1:4" x14ac:dyDescent="0.25">
      <c r="A23" s="99" t="s">
        <v>19</v>
      </c>
      <c r="B23" s="15">
        <v>1</v>
      </c>
      <c r="C23" s="18">
        <f>B23*3/2</f>
        <v>1.5</v>
      </c>
      <c r="D23">
        <f t="shared" si="0"/>
        <v>1</v>
      </c>
    </row>
    <row r="24" spans="1:4" x14ac:dyDescent="0.25">
      <c r="A24" s="99" t="s">
        <v>15</v>
      </c>
      <c r="B24" s="1">
        <v>4</v>
      </c>
      <c r="C24" s="18">
        <f>B24</f>
        <v>4</v>
      </c>
      <c r="D24">
        <f t="shared" si="0"/>
        <v>2.6666666666666665</v>
      </c>
    </row>
    <row r="25" spans="1:4" x14ac:dyDescent="0.25">
      <c r="A25" s="99" t="s">
        <v>16</v>
      </c>
      <c r="B25" s="1">
        <v>3</v>
      </c>
      <c r="C25" s="18">
        <f>B25*3/2</f>
        <v>4.5</v>
      </c>
      <c r="D25">
        <f t="shared" si="0"/>
        <v>3</v>
      </c>
    </row>
    <row r="26" spans="1:4" x14ac:dyDescent="0.25">
      <c r="A26" s="99" t="s">
        <v>24</v>
      </c>
      <c r="B26" s="1">
        <v>1</v>
      </c>
      <c r="C26" s="18">
        <f>B26*3/2</f>
        <v>1.5</v>
      </c>
      <c r="D26">
        <f t="shared" si="0"/>
        <v>1</v>
      </c>
    </row>
    <row r="27" spans="1:4" x14ac:dyDescent="0.25">
      <c r="A27" s="99" t="s">
        <v>23</v>
      </c>
      <c r="B27" s="1">
        <v>1</v>
      </c>
      <c r="C27" s="18">
        <f>B27</f>
        <v>1</v>
      </c>
      <c r="D27">
        <f t="shared" si="0"/>
        <v>0.66666666666666663</v>
      </c>
    </row>
    <row r="28" spans="1:4" x14ac:dyDescent="0.25">
      <c r="A28" s="99" t="s">
        <v>76</v>
      </c>
      <c r="B28" s="1">
        <v>3</v>
      </c>
      <c r="C28" s="18">
        <f>B28*3/2</f>
        <v>4.5</v>
      </c>
      <c r="D28">
        <f t="shared" si="0"/>
        <v>3</v>
      </c>
    </row>
    <row r="29" spans="1:4" x14ac:dyDescent="0.25">
      <c r="A29" s="99" t="s">
        <v>75</v>
      </c>
      <c r="B29" s="1">
        <v>1</v>
      </c>
      <c r="C29" s="18">
        <f>B29*3/2</f>
        <v>1.5</v>
      </c>
      <c r="D29">
        <f t="shared" si="0"/>
        <v>1</v>
      </c>
    </row>
    <row r="30" spans="1:4" x14ac:dyDescent="0.25">
      <c r="A30" s="101" t="s">
        <v>70</v>
      </c>
      <c r="B30" s="1">
        <v>3</v>
      </c>
      <c r="C30" s="18">
        <f>B30*3/2</f>
        <v>4.5</v>
      </c>
      <c r="D30">
        <f t="shared" si="0"/>
        <v>3</v>
      </c>
    </row>
    <row r="31" spans="1:4" x14ac:dyDescent="0.25">
      <c r="A31" s="99" t="s">
        <v>68</v>
      </c>
      <c r="B31" s="1">
        <v>4</v>
      </c>
      <c r="C31" s="18">
        <f t="shared" ref="C31:C40" si="2">B31</f>
        <v>4</v>
      </c>
      <c r="D31">
        <f t="shared" si="0"/>
        <v>2.6666666666666665</v>
      </c>
    </row>
    <row r="32" spans="1:4" x14ac:dyDescent="0.25">
      <c r="A32" s="99" t="s">
        <v>69</v>
      </c>
      <c r="B32" s="1">
        <v>4</v>
      </c>
      <c r="C32" s="18">
        <f t="shared" si="2"/>
        <v>4</v>
      </c>
      <c r="D32">
        <f t="shared" si="0"/>
        <v>2.6666666666666665</v>
      </c>
    </row>
    <row r="33" spans="1:4" x14ac:dyDescent="0.25">
      <c r="A33" s="99" t="s">
        <v>21</v>
      </c>
      <c r="B33" s="1">
        <v>4</v>
      </c>
      <c r="C33" s="18">
        <f t="shared" si="2"/>
        <v>4</v>
      </c>
      <c r="D33">
        <f t="shared" si="0"/>
        <v>2.6666666666666665</v>
      </c>
    </row>
    <row r="34" spans="1:4" x14ac:dyDescent="0.25">
      <c r="A34" s="99" t="s">
        <v>86</v>
      </c>
      <c r="B34" s="1">
        <v>4</v>
      </c>
      <c r="C34" s="18">
        <f t="shared" si="2"/>
        <v>4</v>
      </c>
      <c r="D34">
        <f t="shared" si="0"/>
        <v>2.6666666666666665</v>
      </c>
    </row>
    <row r="35" spans="1:4" x14ac:dyDescent="0.25">
      <c r="A35" s="99" t="s">
        <v>25</v>
      </c>
      <c r="B35" s="1">
        <v>4</v>
      </c>
      <c r="C35" s="18">
        <f t="shared" si="2"/>
        <v>4</v>
      </c>
      <c r="D35">
        <f t="shared" si="0"/>
        <v>2.6666666666666665</v>
      </c>
    </row>
    <row r="36" spans="1:4" x14ac:dyDescent="0.25">
      <c r="A36" s="102" t="s">
        <v>33</v>
      </c>
      <c r="B36" s="11">
        <v>1</v>
      </c>
      <c r="C36" s="18">
        <f t="shared" si="2"/>
        <v>1</v>
      </c>
      <c r="D36">
        <f t="shared" si="0"/>
        <v>0.66666666666666663</v>
      </c>
    </row>
    <row r="37" spans="1:4" x14ac:dyDescent="0.25">
      <c r="A37" s="102" t="s">
        <v>32</v>
      </c>
      <c r="B37" s="11">
        <v>3</v>
      </c>
      <c r="C37" s="18">
        <f t="shared" si="2"/>
        <v>3</v>
      </c>
      <c r="D37">
        <f t="shared" si="0"/>
        <v>2</v>
      </c>
    </row>
    <row r="38" spans="1:4" x14ac:dyDescent="0.25">
      <c r="A38" s="102" t="s">
        <v>41</v>
      </c>
      <c r="B38" s="11">
        <v>4</v>
      </c>
      <c r="C38" s="18">
        <f t="shared" si="2"/>
        <v>4</v>
      </c>
      <c r="D38">
        <f t="shared" si="0"/>
        <v>2.6666666666666665</v>
      </c>
    </row>
    <row r="39" spans="1:4" x14ac:dyDescent="0.25">
      <c r="A39" s="99" t="s">
        <v>48</v>
      </c>
      <c r="B39" s="1">
        <v>1</v>
      </c>
      <c r="C39" s="18">
        <f t="shared" si="2"/>
        <v>1</v>
      </c>
      <c r="D39">
        <f t="shared" si="0"/>
        <v>0.66666666666666663</v>
      </c>
    </row>
    <row r="40" spans="1:4" x14ac:dyDescent="0.25">
      <c r="A40" s="99" t="s">
        <v>27</v>
      </c>
      <c r="B40" s="1">
        <v>4</v>
      </c>
      <c r="C40" s="18">
        <f t="shared" si="2"/>
        <v>4</v>
      </c>
      <c r="D40">
        <f t="shared" si="0"/>
        <v>2.6666666666666665</v>
      </c>
    </row>
    <row r="41" spans="1:4" x14ac:dyDescent="0.25">
      <c r="A41" s="103" t="s">
        <v>26</v>
      </c>
      <c r="B41" s="1">
        <v>3</v>
      </c>
      <c r="C41" s="18">
        <f>B41*3/2</f>
        <v>4.5</v>
      </c>
      <c r="D41">
        <f t="shared" si="0"/>
        <v>3</v>
      </c>
    </row>
    <row r="42" spans="1:4" x14ac:dyDescent="0.25">
      <c r="A42" s="102" t="s">
        <v>26</v>
      </c>
      <c r="B42" s="1">
        <v>3</v>
      </c>
      <c r="C42" s="18">
        <f>B42*3/2</f>
        <v>4.5</v>
      </c>
      <c r="D42">
        <f t="shared" si="0"/>
        <v>3</v>
      </c>
    </row>
    <row r="43" spans="1:4" x14ac:dyDescent="0.25">
      <c r="A43" s="102" t="s">
        <v>34</v>
      </c>
      <c r="B43" s="1">
        <v>1</v>
      </c>
      <c r="C43" s="18">
        <f>B43*3/2</f>
        <v>1.5</v>
      </c>
      <c r="D43">
        <f t="shared" si="0"/>
        <v>1</v>
      </c>
    </row>
    <row r="44" spans="1:4" x14ac:dyDescent="0.25">
      <c r="A44" s="99" t="s">
        <v>35</v>
      </c>
      <c r="B44" s="1">
        <v>1</v>
      </c>
      <c r="C44" s="18">
        <f>B44</f>
        <v>1</v>
      </c>
      <c r="D44">
        <f t="shared" si="0"/>
        <v>0.66666666666666663</v>
      </c>
    </row>
    <row r="45" spans="1:4" x14ac:dyDescent="0.25">
      <c r="A45" s="99" t="s">
        <v>39</v>
      </c>
      <c r="B45" s="1">
        <v>4</v>
      </c>
      <c r="C45" s="18">
        <f>B45</f>
        <v>4</v>
      </c>
      <c r="D45">
        <f t="shared" si="0"/>
        <v>2.6666666666666665</v>
      </c>
    </row>
    <row r="46" spans="1:4" x14ac:dyDescent="0.25">
      <c r="A46" s="99" t="s">
        <v>30</v>
      </c>
      <c r="B46" s="1">
        <v>3</v>
      </c>
      <c r="C46" s="18">
        <f>B46</f>
        <v>3</v>
      </c>
      <c r="D46">
        <f t="shared" si="0"/>
        <v>2</v>
      </c>
    </row>
    <row r="47" spans="1:4" x14ac:dyDescent="0.25">
      <c r="A47" s="99" t="s">
        <v>31</v>
      </c>
      <c r="B47" s="1">
        <v>3</v>
      </c>
      <c r="C47" s="18">
        <f>B47*3/2</f>
        <v>4.5</v>
      </c>
      <c r="D47">
        <f t="shared" si="0"/>
        <v>3</v>
      </c>
    </row>
    <row r="48" spans="1:4" x14ac:dyDescent="0.25">
      <c r="A48" s="99" t="s">
        <v>38</v>
      </c>
      <c r="B48" s="1">
        <v>1</v>
      </c>
      <c r="C48" s="18">
        <f>B48*3/2</f>
        <v>1.5</v>
      </c>
      <c r="D48">
        <f t="shared" si="0"/>
        <v>1</v>
      </c>
    </row>
    <row r="49" spans="1:4" x14ac:dyDescent="0.25">
      <c r="A49" s="99" t="s">
        <v>37</v>
      </c>
      <c r="B49" s="1">
        <v>1</v>
      </c>
      <c r="C49" s="18">
        <f>B49</f>
        <v>1</v>
      </c>
      <c r="D49">
        <f t="shared" si="0"/>
        <v>0.66666666666666663</v>
      </c>
    </row>
    <row r="50" spans="1:4" x14ac:dyDescent="0.25">
      <c r="A50" s="99" t="s">
        <v>87</v>
      </c>
      <c r="B50" s="1">
        <v>3</v>
      </c>
      <c r="C50" s="18">
        <f>B50</f>
        <v>3</v>
      </c>
      <c r="D50">
        <f t="shared" si="0"/>
        <v>2</v>
      </c>
    </row>
    <row r="51" spans="1:4" x14ac:dyDescent="0.25">
      <c r="A51" s="99" t="s">
        <v>22</v>
      </c>
      <c r="B51" s="1">
        <v>3</v>
      </c>
      <c r="C51" s="18">
        <f>B51*3/2</f>
        <v>4.5</v>
      </c>
      <c r="D51">
        <f t="shared" si="0"/>
        <v>3</v>
      </c>
    </row>
    <row r="52" spans="1:4" x14ac:dyDescent="0.25">
      <c r="A52" s="99" t="s">
        <v>88</v>
      </c>
      <c r="B52" s="1">
        <v>1</v>
      </c>
      <c r="C52" s="18">
        <f>B52</f>
        <v>1</v>
      </c>
      <c r="D52">
        <f t="shared" si="0"/>
        <v>0.66666666666666663</v>
      </c>
    </row>
    <row r="53" spans="1:4" x14ac:dyDescent="0.25">
      <c r="A53" s="99" t="s">
        <v>43</v>
      </c>
      <c r="B53" s="1">
        <v>3</v>
      </c>
      <c r="C53" s="18">
        <f>B53</f>
        <v>3</v>
      </c>
      <c r="D53">
        <f t="shared" si="0"/>
        <v>2</v>
      </c>
    </row>
    <row r="54" spans="1:4" x14ac:dyDescent="0.25">
      <c r="A54" s="99" t="s">
        <v>77</v>
      </c>
      <c r="B54" s="1">
        <v>3</v>
      </c>
      <c r="C54" s="18">
        <f>B54*3/2</f>
        <v>4.5</v>
      </c>
      <c r="D54">
        <f t="shared" si="0"/>
        <v>3</v>
      </c>
    </row>
    <row r="55" spans="1:4" x14ac:dyDescent="0.25">
      <c r="A55" s="99" t="s">
        <v>78</v>
      </c>
      <c r="B55" s="14">
        <v>1</v>
      </c>
      <c r="C55" s="18">
        <f>B55*3/2</f>
        <v>1.5</v>
      </c>
      <c r="D55">
        <f t="shared" si="0"/>
        <v>1</v>
      </c>
    </row>
    <row r="56" spans="1:4" x14ac:dyDescent="0.25">
      <c r="A56" s="99" t="s">
        <v>79</v>
      </c>
      <c r="B56" s="14">
        <v>3</v>
      </c>
      <c r="C56" s="18">
        <f>B56*3/2</f>
        <v>4.5</v>
      </c>
      <c r="D56">
        <f t="shared" si="0"/>
        <v>3</v>
      </c>
    </row>
    <row r="57" spans="1:4" x14ac:dyDescent="0.25">
      <c r="A57" s="99" t="s">
        <v>80</v>
      </c>
      <c r="B57" s="1">
        <v>1</v>
      </c>
      <c r="C57" s="18">
        <f>B57*3/2</f>
        <v>1.5</v>
      </c>
      <c r="D57">
        <f t="shared" si="0"/>
        <v>1</v>
      </c>
    </row>
    <row r="58" spans="1:4" x14ac:dyDescent="0.25">
      <c r="A58" s="99" t="s">
        <v>99</v>
      </c>
      <c r="B58" s="1">
        <v>3</v>
      </c>
      <c r="C58" s="18">
        <f>B58*3/2</f>
        <v>4.5</v>
      </c>
      <c r="D58">
        <f t="shared" si="0"/>
        <v>3</v>
      </c>
    </row>
    <row r="59" spans="1:4" x14ac:dyDescent="0.25">
      <c r="A59" s="99" t="s">
        <v>81</v>
      </c>
      <c r="B59" s="1">
        <v>3</v>
      </c>
      <c r="C59" s="18">
        <f>B59</f>
        <v>3</v>
      </c>
      <c r="D59">
        <f t="shared" si="0"/>
        <v>2</v>
      </c>
    </row>
    <row r="60" spans="1:4" x14ac:dyDescent="0.25">
      <c r="A60" s="99" t="s">
        <v>82</v>
      </c>
      <c r="B60" s="1">
        <v>1</v>
      </c>
      <c r="C60" s="18">
        <f>B60</f>
        <v>1</v>
      </c>
      <c r="D60">
        <f t="shared" si="0"/>
        <v>0.66666666666666663</v>
      </c>
    </row>
    <row r="61" spans="1:4" x14ac:dyDescent="0.25">
      <c r="A61" s="104" t="s">
        <v>42</v>
      </c>
      <c r="B61" s="15">
        <v>3</v>
      </c>
      <c r="C61" s="18">
        <f>B61*3/2</f>
        <v>4.5</v>
      </c>
      <c r="D61">
        <f t="shared" si="0"/>
        <v>3</v>
      </c>
    </row>
    <row r="62" spans="1:4" x14ac:dyDescent="0.25">
      <c r="A62" s="99" t="s">
        <v>49</v>
      </c>
      <c r="B62" s="1">
        <v>1</v>
      </c>
      <c r="C62" s="18">
        <f>B62*3/2</f>
        <v>1.5</v>
      </c>
      <c r="D62">
        <f t="shared" si="0"/>
        <v>1</v>
      </c>
    </row>
    <row r="63" spans="1:4" x14ac:dyDescent="0.25">
      <c r="A63" s="99" t="s">
        <v>40</v>
      </c>
      <c r="B63" s="1">
        <v>3</v>
      </c>
      <c r="C63" s="18">
        <f>B63*3/2</f>
        <v>4.5</v>
      </c>
      <c r="D63">
        <f t="shared" si="0"/>
        <v>3</v>
      </c>
    </row>
    <row r="64" spans="1:4" x14ac:dyDescent="0.25">
      <c r="A64" s="99" t="s">
        <v>28</v>
      </c>
      <c r="B64" s="1">
        <v>3</v>
      </c>
      <c r="C64" s="18">
        <f>B64*3/2</f>
        <v>4.5</v>
      </c>
      <c r="D64">
        <f t="shared" si="0"/>
        <v>3</v>
      </c>
    </row>
    <row r="65" spans="1:4" x14ac:dyDescent="0.25">
      <c r="A65" s="103" t="s">
        <v>36</v>
      </c>
      <c r="B65" s="15">
        <v>1</v>
      </c>
      <c r="C65" s="18">
        <f>B65*3/2</f>
        <v>1.5</v>
      </c>
      <c r="D65">
        <f t="shared" ref="D65:D103" si="3">C65*2/3</f>
        <v>1</v>
      </c>
    </row>
    <row r="66" spans="1:4" x14ac:dyDescent="0.25">
      <c r="A66" s="99" t="s">
        <v>44</v>
      </c>
      <c r="B66" s="1">
        <v>4</v>
      </c>
      <c r="C66" s="18">
        <f>B66</f>
        <v>4</v>
      </c>
      <c r="D66">
        <f t="shared" si="3"/>
        <v>2.6666666666666665</v>
      </c>
    </row>
    <row r="67" spans="1:4" x14ac:dyDescent="0.25">
      <c r="A67" s="99" t="s">
        <v>50</v>
      </c>
      <c r="B67" s="1">
        <v>1</v>
      </c>
      <c r="C67" s="18">
        <f>B67</f>
        <v>1</v>
      </c>
      <c r="D67">
        <f t="shared" si="3"/>
        <v>0.66666666666666663</v>
      </c>
    </row>
    <row r="68" spans="1:4" x14ac:dyDescent="0.25">
      <c r="A68" s="99" t="s">
        <v>47</v>
      </c>
      <c r="B68" s="1">
        <v>1</v>
      </c>
      <c r="C68" s="18">
        <f>B68*3/2</f>
        <v>1.5</v>
      </c>
      <c r="D68">
        <f t="shared" si="3"/>
        <v>1</v>
      </c>
    </row>
    <row r="69" spans="1:4" x14ac:dyDescent="0.25">
      <c r="A69" s="99" t="s">
        <v>89</v>
      </c>
      <c r="B69" s="1">
        <v>4</v>
      </c>
      <c r="C69" s="18">
        <f>B69</f>
        <v>4</v>
      </c>
      <c r="D69">
        <f t="shared" si="3"/>
        <v>2.6666666666666665</v>
      </c>
    </row>
    <row r="70" spans="1:4" x14ac:dyDescent="0.25">
      <c r="A70" s="99" t="s">
        <v>90</v>
      </c>
      <c r="B70" s="1">
        <v>4</v>
      </c>
      <c r="C70" s="18">
        <f>B70</f>
        <v>4</v>
      </c>
      <c r="D70">
        <f t="shared" si="3"/>
        <v>2.6666666666666665</v>
      </c>
    </row>
    <row r="71" spans="1:4" x14ac:dyDescent="0.25">
      <c r="A71" s="99" t="s">
        <v>100</v>
      </c>
      <c r="B71" s="1">
        <v>3</v>
      </c>
      <c r="C71" s="18">
        <f>B71*3/2</f>
        <v>4.5</v>
      </c>
      <c r="D71">
        <f t="shared" si="3"/>
        <v>3</v>
      </c>
    </row>
    <row r="72" spans="1:4" x14ac:dyDescent="0.25">
      <c r="A72" s="105" t="s">
        <v>101</v>
      </c>
      <c r="B72" s="47">
        <v>4</v>
      </c>
      <c r="C72" s="18">
        <f>B72*3/2</f>
        <v>6</v>
      </c>
      <c r="D72">
        <f t="shared" si="3"/>
        <v>4</v>
      </c>
    </row>
    <row r="73" spans="1:4" x14ac:dyDescent="0.25">
      <c r="A73" s="99" t="s">
        <v>91</v>
      </c>
      <c r="B73" s="1">
        <v>4</v>
      </c>
      <c r="C73" s="18">
        <f>B73</f>
        <v>4</v>
      </c>
      <c r="D73">
        <f t="shared" si="3"/>
        <v>2.6666666666666665</v>
      </c>
    </row>
    <row r="74" spans="1:4" x14ac:dyDescent="0.25">
      <c r="A74" s="99" t="s">
        <v>102</v>
      </c>
      <c r="B74" s="1">
        <v>3</v>
      </c>
      <c r="C74" s="18">
        <f>B74*3/2</f>
        <v>4.5</v>
      </c>
      <c r="D74">
        <f t="shared" si="3"/>
        <v>3</v>
      </c>
    </row>
    <row r="75" spans="1:4" x14ac:dyDescent="0.25">
      <c r="A75" s="99" t="s">
        <v>103</v>
      </c>
      <c r="B75" s="1">
        <v>3</v>
      </c>
      <c r="C75" s="18">
        <f>B75*3/2</f>
        <v>4.5</v>
      </c>
      <c r="D75">
        <f t="shared" si="3"/>
        <v>3</v>
      </c>
    </row>
    <row r="76" spans="1:4" x14ac:dyDescent="0.25">
      <c r="A76" s="99" t="s">
        <v>92</v>
      </c>
      <c r="B76" s="1">
        <v>4</v>
      </c>
      <c r="C76" s="18">
        <f>B76</f>
        <v>4</v>
      </c>
      <c r="D76">
        <f t="shared" si="3"/>
        <v>2.6666666666666665</v>
      </c>
    </row>
    <row r="77" spans="1:4" x14ac:dyDescent="0.25">
      <c r="A77" s="99" t="s">
        <v>46</v>
      </c>
      <c r="B77" s="1">
        <v>1</v>
      </c>
      <c r="C77" s="18">
        <f>B77</f>
        <v>1</v>
      </c>
      <c r="D77">
        <f t="shared" si="3"/>
        <v>0.66666666666666663</v>
      </c>
    </row>
    <row r="78" spans="1:4" x14ac:dyDescent="0.25">
      <c r="A78" s="99" t="s">
        <v>52</v>
      </c>
      <c r="B78" s="15">
        <v>1</v>
      </c>
      <c r="C78" s="18">
        <f>B78</f>
        <v>1</v>
      </c>
      <c r="D78">
        <f t="shared" si="3"/>
        <v>0.66666666666666663</v>
      </c>
    </row>
    <row r="79" spans="1:4" x14ac:dyDescent="0.25">
      <c r="A79" s="99" t="s">
        <v>45</v>
      </c>
      <c r="B79" s="1">
        <v>3</v>
      </c>
      <c r="C79" s="18">
        <f>B79*3/2</f>
        <v>4.5</v>
      </c>
      <c r="D79">
        <f t="shared" si="3"/>
        <v>3</v>
      </c>
    </row>
    <row r="80" spans="1:4" x14ac:dyDescent="0.25">
      <c r="A80" s="99" t="s">
        <v>51</v>
      </c>
      <c r="B80" s="1">
        <v>1</v>
      </c>
      <c r="C80" s="18">
        <f>B80*3/2</f>
        <v>1.5</v>
      </c>
      <c r="D80">
        <f t="shared" si="3"/>
        <v>1</v>
      </c>
    </row>
    <row r="81" spans="1:4" x14ac:dyDescent="0.25">
      <c r="A81" s="99" t="s">
        <v>93</v>
      </c>
      <c r="B81" s="1">
        <v>4</v>
      </c>
      <c r="C81" s="18">
        <f>B81</f>
        <v>4</v>
      </c>
      <c r="D81">
        <f t="shared" si="3"/>
        <v>2.6666666666666665</v>
      </c>
    </row>
    <row r="82" spans="1:4" x14ac:dyDescent="0.25">
      <c r="A82" s="99" t="s">
        <v>61</v>
      </c>
      <c r="B82" s="1">
        <v>2</v>
      </c>
      <c r="C82" s="18">
        <f>B82</f>
        <v>2</v>
      </c>
      <c r="D82">
        <f t="shared" si="3"/>
        <v>1.3333333333333333</v>
      </c>
    </row>
    <row r="83" spans="1:4" x14ac:dyDescent="0.25">
      <c r="A83" s="106" t="s">
        <v>58</v>
      </c>
      <c r="B83" s="13">
        <v>1</v>
      </c>
      <c r="C83" s="18">
        <f>B83*3/2</f>
        <v>1.5</v>
      </c>
      <c r="D83">
        <f t="shared" si="3"/>
        <v>1</v>
      </c>
    </row>
    <row r="84" spans="1:4" x14ac:dyDescent="0.25">
      <c r="A84" s="99" t="s">
        <v>62</v>
      </c>
      <c r="B84" s="1">
        <v>2</v>
      </c>
      <c r="C84" s="18">
        <f>B84</f>
        <v>2</v>
      </c>
      <c r="D84">
        <f t="shared" si="3"/>
        <v>1.3333333333333333</v>
      </c>
    </row>
    <row r="85" spans="1:4" x14ac:dyDescent="0.25">
      <c r="A85" s="106" t="s">
        <v>59</v>
      </c>
      <c r="B85" s="13">
        <v>1</v>
      </c>
      <c r="C85" s="18">
        <f>B85*3/2</f>
        <v>1.5</v>
      </c>
      <c r="D85">
        <f t="shared" si="3"/>
        <v>1</v>
      </c>
    </row>
    <row r="86" spans="1:4" x14ac:dyDescent="0.25">
      <c r="A86" s="101" t="s">
        <v>119</v>
      </c>
      <c r="B86" s="1">
        <v>4</v>
      </c>
      <c r="C86" s="18">
        <f>B86</f>
        <v>4</v>
      </c>
      <c r="D86">
        <f t="shared" si="3"/>
        <v>2.6666666666666665</v>
      </c>
    </row>
    <row r="87" spans="1:4" x14ac:dyDescent="0.25">
      <c r="A87" s="99" t="s">
        <v>0</v>
      </c>
      <c r="B87" s="1">
        <v>4</v>
      </c>
      <c r="C87" s="18">
        <f>B87*3/2</f>
        <v>6</v>
      </c>
      <c r="D87">
        <f t="shared" si="3"/>
        <v>4</v>
      </c>
    </row>
    <row r="88" spans="1:4" x14ac:dyDescent="0.25">
      <c r="A88" s="100" t="s">
        <v>2</v>
      </c>
      <c r="B88" s="1">
        <v>4</v>
      </c>
      <c r="C88" s="18">
        <f>B88</f>
        <v>4</v>
      </c>
      <c r="D88">
        <f t="shared" si="3"/>
        <v>2.6666666666666665</v>
      </c>
    </row>
    <row r="89" spans="1:4" x14ac:dyDescent="0.25">
      <c r="A89" s="99" t="s">
        <v>3</v>
      </c>
      <c r="B89" s="1">
        <v>4</v>
      </c>
      <c r="C89" s="18">
        <f>B89*3/2</f>
        <v>6</v>
      </c>
      <c r="D89">
        <f t="shared" si="3"/>
        <v>4</v>
      </c>
    </row>
    <row r="90" spans="1:4" x14ac:dyDescent="0.25">
      <c r="A90" s="99" t="s">
        <v>3</v>
      </c>
      <c r="B90" s="1">
        <v>4</v>
      </c>
      <c r="C90" s="18">
        <f>B90*3/2</f>
        <v>6</v>
      </c>
      <c r="D90">
        <f t="shared" si="3"/>
        <v>4</v>
      </c>
    </row>
    <row r="91" spans="1:4" x14ac:dyDescent="0.25">
      <c r="A91" s="100" t="s">
        <v>5</v>
      </c>
      <c r="B91" s="1">
        <v>4</v>
      </c>
      <c r="C91" s="18">
        <f>B91</f>
        <v>4</v>
      </c>
      <c r="D91">
        <f t="shared" si="3"/>
        <v>2.6666666666666665</v>
      </c>
    </row>
    <row r="92" spans="1:4" x14ac:dyDescent="0.25">
      <c r="A92" s="99" t="s">
        <v>13</v>
      </c>
      <c r="B92" s="2">
        <v>3</v>
      </c>
      <c r="C92" s="18">
        <f>B92</f>
        <v>3</v>
      </c>
      <c r="D92">
        <f t="shared" si="3"/>
        <v>2</v>
      </c>
    </row>
    <row r="93" spans="1:4" x14ac:dyDescent="0.25">
      <c r="A93" s="99" t="s">
        <v>14</v>
      </c>
      <c r="B93" s="1">
        <v>4</v>
      </c>
      <c r="C93" s="18">
        <f>B93*3/2</f>
        <v>6</v>
      </c>
      <c r="D93">
        <f t="shared" si="3"/>
        <v>4</v>
      </c>
    </row>
    <row r="94" spans="1:4" x14ac:dyDescent="0.25">
      <c r="A94" s="99" t="s">
        <v>14</v>
      </c>
      <c r="B94" s="1">
        <v>4</v>
      </c>
      <c r="C94" s="18">
        <f>B94*3/2</f>
        <v>6</v>
      </c>
      <c r="D94">
        <f t="shared" si="3"/>
        <v>4</v>
      </c>
    </row>
    <row r="95" spans="1:4" x14ac:dyDescent="0.25">
      <c r="A95" s="99" t="s">
        <v>20</v>
      </c>
      <c r="B95" s="2">
        <v>3</v>
      </c>
      <c r="C95" s="18">
        <f>B95</f>
        <v>3</v>
      </c>
      <c r="D95">
        <f t="shared" si="3"/>
        <v>2</v>
      </c>
    </row>
    <row r="96" spans="1:4" x14ac:dyDescent="0.25">
      <c r="A96" s="98" t="s">
        <v>8</v>
      </c>
      <c r="B96" s="14">
        <v>4</v>
      </c>
      <c r="C96" s="18">
        <f>B96</f>
        <v>4</v>
      </c>
      <c r="D96">
        <f t="shared" si="3"/>
        <v>2.6666666666666665</v>
      </c>
    </row>
    <row r="97" spans="1:4" x14ac:dyDescent="0.25">
      <c r="A97" s="103" t="s">
        <v>9</v>
      </c>
      <c r="B97" s="14">
        <v>3</v>
      </c>
      <c r="C97" s="18">
        <f>B97*3/2</f>
        <v>4.5</v>
      </c>
      <c r="D97">
        <f t="shared" si="3"/>
        <v>3</v>
      </c>
    </row>
    <row r="98" spans="1:4" x14ac:dyDescent="0.25">
      <c r="A98" s="100" t="s">
        <v>120</v>
      </c>
      <c r="B98" s="1">
        <v>4</v>
      </c>
      <c r="C98" s="18">
        <f>B98</f>
        <v>4</v>
      </c>
      <c r="D98">
        <f t="shared" si="3"/>
        <v>2.6666666666666665</v>
      </c>
    </row>
    <row r="99" spans="1:4" x14ac:dyDescent="0.25">
      <c r="A99" s="100" t="s">
        <v>10</v>
      </c>
      <c r="B99" s="1">
        <v>4</v>
      </c>
      <c r="C99" s="18">
        <f>B99</f>
        <v>4</v>
      </c>
      <c r="D99">
        <f t="shared" si="3"/>
        <v>2.6666666666666665</v>
      </c>
    </row>
    <row r="100" spans="1:4" x14ac:dyDescent="0.25">
      <c r="A100" s="100" t="s">
        <v>6</v>
      </c>
      <c r="B100" s="12">
        <v>4</v>
      </c>
      <c r="C100" s="18">
        <f>B100</f>
        <v>4</v>
      </c>
      <c r="D100">
        <f t="shared" si="3"/>
        <v>2.6666666666666665</v>
      </c>
    </row>
    <row r="101" spans="1:4" x14ac:dyDescent="0.25">
      <c r="A101" s="99" t="s">
        <v>4</v>
      </c>
      <c r="B101" s="2">
        <v>4</v>
      </c>
      <c r="C101" s="18">
        <f>B101*3/2</f>
        <v>6</v>
      </c>
      <c r="D101">
        <f t="shared" si="3"/>
        <v>4</v>
      </c>
    </row>
    <row r="102" spans="1:4" x14ac:dyDescent="0.25">
      <c r="A102" s="99" t="s">
        <v>4</v>
      </c>
      <c r="B102" s="1">
        <v>4</v>
      </c>
      <c r="C102" s="18">
        <f>B102*3/2</f>
        <v>6</v>
      </c>
      <c r="D102">
        <f t="shared" si="3"/>
        <v>4</v>
      </c>
    </row>
    <row r="103" spans="1:4" x14ac:dyDescent="0.25">
      <c r="A103" s="99" t="s">
        <v>7</v>
      </c>
      <c r="B103" s="2">
        <v>4</v>
      </c>
      <c r="C103" s="18">
        <f>B103*3/2</f>
        <v>6</v>
      </c>
      <c r="D103">
        <f t="shared" si="3"/>
        <v>4</v>
      </c>
    </row>
  </sheetData>
  <sheetProtection algorithmName="SHA-512" hashValue="P0pAHwzIu9wO03C6O5jXLMX74tMGDibMhfQDEFbkqz9/4DxUnTnUtvaZ7eK7XwHQfW/3sNxTiG0iJCakkKPuIw==" saltValue="0dCFkc1RO26RRhwgDBVVcQ==" spinCount="100000" sheet="1" objects="1" scenarios="1"/>
  <sortState ref="A2:C9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CpE Quarter Curriculum</vt:lpstr>
      <vt:lpstr>Course_database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Olson, Brita H</dc:creator>
  <cp:lastModifiedBy>Olson, Brita H</cp:lastModifiedBy>
  <dcterms:created xsi:type="dcterms:W3CDTF">2018-04-10T17:48:16Z</dcterms:created>
  <dcterms:modified xsi:type="dcterms:W3CDTF">2018-05-10T01:13:36Z</dcterms:modified>
</cp:coreProperties>
</file>