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4"/>
  <workbookPr defaultThemeVersion="124226"/>
  <mc:AlternateContent xmlns:mc="http://schemas.openxmlformats.org/markup-compatibility/2006">
    <mc:Choice Requires="x15">
      <x15ac:absPath xmlns:x15ac="http://schemas.microsoft.com/office/spreadsheetml/2010/11/ac" url="/Users/davidsedillo/Desktop/"/>
    </mc:Choice>
  </mc:AlternateContent>
  <xr:revisionPtr revIDLastSave="0" documentId="8_{6E4AF1D6-4412-D944-A388-39592C078D2D}" xr6:coauthVersionLast="47" xr6:coauthVersionMax="47" xr10:uidLastSave="{00000000-0000-0000-0000-000000000000}"/>
  <bookViews>
    <workbookView xWindow="2900" yWindow="3180" windowWidth="31560" windowHeight="22500" activeTab="5" xr2:uid="{00000000-000D-0000-FFFF-FFFF00000000}"/>
  </bookViews>
  <sheets>
    <sheet name="2013-14" sheetId="2" state="hidden" r:id="rId1"/>
    <sheet name="2014-15" sheetId="3" state="hidden" r:id="rId2"/>
    <sheet name="2015-16" sheetId="4" state="hidden" r:id="rId3"/>
    <sheet name="Academic Affairs" sheetId="8" r:id="rId4"/>
    <sheet name="IT " sheetId="6" r:id="rId5"/>
    <sheet name="Student Affairs" sheetId="7" r:id="rId6"/>
  </sheets>
  <definedNames>
    <definedName name="_xlnm.Print_Area" localSheetId="0">'2013-14'!$A$1:$D$24</definedName>
    <definedName name="_xlnm.Print_Area" localSheetId="3">'Academic Affairs'!$A$1:$D$135</definedName>
    <definedName name="_xlnm.Print_Titles" localSheetId="0">'2013-14'!$1:$2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8" l="1"/>
  <c r="C4" i="7"/>
  <c r="B4" i="7"/>
  <c r="D4" i="7" s="1"/>
  <c r="D6" i="7"/>
  <c r="D7" i="7"/>
  <c r="D5" i="7"/>
  <c r="D10" i="6"/>
  <c r="D5" i="6"/>
  <c r="D6" i="6"/>
  <c r="D7" i="6"/>
  <c r="D8" i="6"/>
  <c r="D4" i="6"/>
  <c r="D19" i="8"/>
  <c r="D18" i="8"/>
  <c r="D17" i="8"/>
  <c r="D16" i="8"/>
  <c r="D15" i="8"/>
  <c r="D12" i="8"/>
  <c r="D11" i="8"/>
  <c r="D10" i="8"/>
  <c r="D5" i="8"/>
  <c r="C9" i="7"/>
  <c r="C10" i="6"/>
  <c r="B10" i="6"/>
  <c r="D1" i="7"/>
  <c r="D5" i="4"/>
  <c r="D6" i="4"/>
  <c r="D7" i="4"/>
  <c r="D4" i="4"/>
  <c r="D1" i="6"/>
  <c r="D1" i="4"/>
  <c r="B8" i="4"/>
  <c r="C8" i="4"/>
  <c r="D7" i="3"/>
  <c r="D6" i="3"/>
  <c r="D5" i="3"/>
  <c r="D4" i="3"/>
  <c r="B8" i="3"/>
  <c r="C8" i="3"/>
  <c r="B8" i="2"/>
  <c r="C7" i="2"/>
  <c r="D7" i="2"/>
  <c r="C4" i="2"/>
  <c r="C8" i="2"/>
  <c r="D6" i="2"/>
  <c r="D5" i="2"/>
  <c r="D8" i="3"/>
  <c r="D4" i="2"/>
  <c r="D8" i="2"/>
  <c r="D8" i="4"/>
  <c r="B9" i="7" l="1"/>
  <c r="D6" i="8"/>
  <c r="C21" i="8"/>
  <c r="D21" i="8" s="1"/>
  <c r="D7" i="8"/>
  <c r="D9" i="7"/>
</calcChain>
</file>

<file path=xl/sharedStrings.xml><?xml version="1.0" encoding="utf-8"?>
<sst xmlns="http://schemas.openxmlformats.org/spreadsheetml/2006/main" count="200" uniqueCount="145">
  <si>
    <t>Student Affairs 2013-14 Fiscal Year - Student Success Fee Report</t>
  </si>
  <si>
    <t>2014 October 13</t>
  </si>
  <si>
    <t>Designated Area by Class Code</t>
  </si>
  <si>
    <t>Budget</t>
  </si>
  <si>
    <t>Actual</t>
  </si>
  <si>
    <t>Available Balance</t>
  </si>
  <si>
    <t>C35xx - Athletics</t>
  </si>
  <si>
    <t>C3543 - Diversity Programs &amp; Staff</t>
  </si>
  <si>
    <t>C3545 - Student Project Lab</t>
  </si>
  <si>
    <t>C3544 - Veterans Service</t>
  </si>
  <si>
    <t>TOTAL</t>
  </si>
  <si>
    <t>For a few activities, the 2013-14 year was heavily occupied with the planning and preparation needed for effective implementation.  Funds will carry forward and the available balance will support future activities in each specific category.</t>
  </si>
  <si>
    <t>Athletics</t>
  </si>
  <si>
    <t xml:space="preserve">SSF supported the salaries of 12 part-time coaches. Additionally, a field feasibility study  was conducted for the </t>
  </si>
  <si>
    <t xml:space="preserve">Scolinos project, a hall of fame wall was constructed, octosound was installed in the university's  </t>
  </si>
  <si>
    <t>gymnasium, and the design and development of a Bronco primary logo were implemented.</t>
  </si>
  <si>
    <t>Diversity Programs &amp; Staff</t>
  </si>
  <si>
    <t>SSF funds were used to pay for Student Assistants who helped support the university's goal to increase diversity programs.</t>
  </si>
  <si>
    <t>Student Project Lab</t>
  </si>
  <si>
    <t>The Student Project Lab conducted a feasibility study for a multi-purpose student project lab building which will create space for construction of the university's annual rose float.</t>
  </si>
  <si>
    <t>Veterans Service</t>
  </si>
  <si>
    <t>Funds were used to pay for part of Veteran's Service Center Coordinator salary and benefits in an increased effort to support services for veteran students..</t>
  </si>
  <si>
    <t>Student Affairs 2014-15 Fiscal Year - Student Success Fee Report</t>
  </si>
  <si>
    <t>November 5, 2015</t>
  </si>
  <si>
    <t xml:space="preserve">The 2014-15 year brought increased support in the planning and preparation necessary for implementation. </t>
  </si>
  <si>
    <t>SSF continuted to support the salaries and benefits of 1 head coach, 12 part-time coaches and 8 staff positions.  The budget also funded a total of $550,531 scholarship (13/14 &amp; 14/15 combined) supporting 10 teams and approximately 175 student athletes.  Team operations accounts $297,000 and department supplies and services $79,731 were also funded.  There was no carryover as Athletics supplemented additional scholarships by fundraising approximately $200,000.</t>
  </si>
  <si>
    <t>Funds were used to expand diversity programming and outreach to students.  Specifically, they funded the programming and operations for 3 cultural centers, trained and paid over 40 student assistants, funded the 5 cultural graduation celebrations, Cultural Center 20th Anniversary, and the annual Cross Cultural Retreat.  The result is a 25% increase in the number of diversity programming, training, and workshop, a 15% increase in student participation in programming and diversity trainings.  In addition, for the first time, cultural graduation celebrations were funded at 100% so that sutdents no longer need to pay a fee to participate.</t>
  </si>
  <si>
    <t>The Student Project Lab continued to preserve SSF funds for the construction of a new multi-purpose student project lab building in which the university's annual rose float will be constructed.</t>
  </si>
  <si>
    <t>SSF allowed the Veterans Resource Center to undergo renovations to expand the physical space of the center, as well as purchase equipment and supplies to provide the space, resources, and services to better serve our veterans.</t>
  </si>
  <si>
    <t>Student Affairs 2015-16 Fiscal Year - Student Success Fee Report</t>
  </si>
  <si>
    <t>15/16 Budget</t>
  </si>
  <si>
    <t>Actual Expenses</t>
  </si>
  <si>
    <t>Year End Balance</t>
  </si>
  <si>
    <t xml:space="preserve">SSF supported the salaries and benefits of the existing staff plus 4 additional faculty and staff.  The budget also provided additional scholarship funding, support to 10 teams and approximately 250 student athletes.  In this fiscal year, all 10 teams advanced to the CCAA playoffs, 7 advanced to the NACC Post-Season,  and 5 teams advanced to their respective National Championships. </t>
  </si>
  <si>
    <t xml:space="preserve">Diversity Programs have expanded the use of funds to further expand diversity programming to all 6 cultural centers, increased outreach to students, funded over 226 educational and leadership programs and events including the 5 cultural graduation celebrations and the annual Cross Cultural Retreat, and coordinated with over 324 clubs and organizations. </t>
  </si>
  <si>
    <t>The Student Project Lab will continue to preserve SSF funds for the construction of a new multi-purpose student project lab building in which the university's annual rose float will be constructed.</t>
  </si>
  <si>
    <t>SSF allowed the Veterans Resource Center to undergo renovations to expand the physical space of the center, purchase equipment and supplies to provide the space, resources, and hire additional staff to better serve our 400+ veterans and 320+ veteran dependents .</t>
  </si>
  <si>
    <t>Academic Affairs 2022-23 Fiscal Year - Student Success Fee Report</t>
  </si>
  <si>
    <t>DONE</t>
  </si>
  <si>
    <t>Expense</t>
  </si>
  <si>
    <t>Improve Your Classroom Experience</t>
  </si>
  <si>
    <t>C3500 - Additional Bottleneck Classes</t>
  </si>
  <si>
    <t>C3506 - Innovative Instruction</t>
  </si>
  <si>
    <t>Include class codes (c3511-c3514)</t>
  </si>
  <si>
    <t>C3507 - Modernize Classroom Equip</t>
  </si>
  <si>
    <t>Includes class codes (c3516-c3518)</t>
  </si>
  <si>
    <t>Enrich Your Path to Graduation</t>
  </si>
  <si>
    <t>C3501 - Dept Student Engagement</t>
  </si>
  <si>
    <t>C3503 - Expanded Advising Services</t>
  </si>
  <si>
    <t>C3505 - First Year Programs</t>
  </si>
  <si>
    <t>Support Your Academic Success</t>
  </si>
  <si>
    <t>C3502 - Enhanced LRC Tutoring</t>
  </si>
  <si>
    <t>C3509 - Enhanced LRC Tutoring - MaSH</t>
  </si>
  <si>
    <t>C3510 - Enhanced LRC Tutoring - UWC</t>
  </si>
  <si>
    <t>C3504 - Expanded Library Hours</t>
  </si>
  <si>
    <t>C3508 - Student Learning Evaluation</t>
  </si>
  <si>
    <t>Academic Affairs Total</t>
  </si>
  <si>
    <t>Additional Bottleneck Classes - C3500</t>
  </si>
  <si>
    <t>Course Sections</t>
  </si>
  <si>
    <t>Seats Filled</t>
  </si>
  <si>
    <t>Additional Bottleneck Classes (ABC) funds are an important resource to offer additional course sections and seats to meet student needs, after the funded enrollment goals have been met.  During the 2022-23 academic year, 71 additional course sections were funded in the Fall semester and 116 sections in the Spring semester.  A data-informed decision making process was used to highlight the need for additional sections as students registered, existing sections became full, and waitlists developed.  These active efforts help keep students on track to graduation.
Additionally, funding was used for 26 sections of state-supported classes in summer 2022 to support students who needed to complete GE requirements prior to second year enrollment.</t>
  </si>
  <si>
    <t>Special Projects for Improving the Classroom Experience (SPICE) Awards</t>
  </si>
  <si>
    <t xml:space="preserve">Proposals for Innovative Instruction and to Modernize Classroom Equipment were submitted by faculty and departments to a competitive process.  Proposals were evaluated by a committee composed of students, faculty and administrators according to established criteria for each program, as outlined in each section below.  The balances remaining each year are added to the pool of funds available for future awards.  The current balance was projected and included in awards for 2021-22.
</t>
  </si>
  <si>
    <t>SPICE: Innovative Instruction - C3506</t>
  </si>
  <si>
    <t>Faculty proposals were submitted and competed on the number of students who would benefit, the quality of the planned innovation, the learning outcomes proposed, and the sustainability and future affordability of adopting the innovation.</t>
  </si>
  <si>
    <t>Submitted proposals</t>
  </si>
  <si>
    <t>Average request</t>
  </si>
  <si>
    <t>Funded proposals</t>
  </si>
  <si>
    <t>Average allocation</t>
  </si>
  <si>
    <t>Minimum allocation</t>
  </si>
  <si>
    <t>Maximum allocation</t>
  </si>
  <si>
    <t xml:space="preserve">Funded proposals included: A Poly X Hub Pathway; Migration Justice Seminar Student-Centered Podcast; Intern Virtual Bootcamp; Cyber Defender Pathway (CDP) Program for Cybersecurity Instruction; How to Create a Podcast for Research Dissemination and Public Engagement with Science Course; Transformation to Next Generation CNC Machining; Creating Course Content in Virtual Reality; Creating new PolyX experience for engineering students through mentorship, community engagement, and multidisciplinary learning beyond classroom; Creating a Model for 'Study Away' Programs in the Midst of Covid; ENV Paris Study Abroad Program; Societal Responses to Climate Change; Instructor and Student Manuals for Research Methods Transitioning to R; Development of a New Investment Casting Lab with a Format to Assist Student Success for Vulnerable Populations; Who Gets a Say?: Collaborative Course Design Across Different Student Years; Unveiling The History Of Physics With a Lens Of Inclusivity &amp; Equality; Enhancing automatic sensing experiments in Mechanical Measurement Course through a walking robot platform; Calculus bridge from late to early transcendentals; Orientalist Visions and Colonizing Forces: Enforced Modernity in the Global South; Developing a digital library of educational content to maintain the prerequisite relations among courses in Industrial and Manufacturing Engineering program curriculum; Supporting Students to Participate in an Apparel and Textile Industry Competition
</t>
  </si>
  <si>
    <t>SPICE: Modernize Classroom Equipment - C3507</t>
  </si>
  <si>
    <t>Department proposals competed on the number of students who would benefit, the quality of the planned modernization, the learning outcomes proposed, the ease of use of new equipment, and the sustainability and future affordability of the upgrades.</t>
  </si>
  <si>
    <t xml:space="preserve">Funded proposals included: Working Ultrasound; Augmenting the Computer-Integrated Manufacturing Laboratory with Traffic-Light and Industrial Motor Control Devices; Advancement of Additive Manufacturing Capability through Installation of Fiber Composite 3D Printer; Introducing three smart materials experiments for quasi-static structural deformation control, vibration energy harvesting with structural vibration suppression, and ground vibration test actuation to the Aerospace Curriculum; Improving laboratory design tools to aid in virtual modeling, simulation and development of a smart power grid system and to protect the power grid against any cyber attacks; Purchase of equipment and software for upper division biological science laboratory courses; Upgrade of four Chemical Engineering Laboratory Experiments; COSMED Quark CPET Metabolic Testing System for Hands On Learning of KHP Students; Acquisition of Brookfield Viscometers to Enhance Multiple Laboratory Courses in the NFS Department; Enhancing the IME Automation Lab with PLC-controlled Mini-Production Lines; State of the Art Optical Extensometer for Testing of Materials; Modernization of a curve tracers using source meter units (SMU); Textile Lab Equipment to Evaluate Diverse Materials for Footwear and Apparel; BIO 1220L: Compound Microscopes; Safe remote access to dedicated computing nodes in CPP data-center; Civil Engineering Construction Materials Modernization- Aggregates Testing; Request for 3D Body Scanner
</t>
  </si>
  <si>
    <t>Department Student Engagement - C3501</t>
  </si>
  <si>
    <t>51 Academic Departments each received an allocation based on number of students with majors in the department and number of FTES Taught by the department.</t>
  </si>
  <si>
    <t xml:space="preserve">Each year, departments plan activities to increase the engagement of students with their departments and within disciplines. During the 2022-2023 school year, 38 departments reported a combined total of 74 different student engagement activities within their specific disciplines. Some of these events consisted of guest speakers discussing topics, such as, Cultivating Meaningful Connections by Building Bridges that Support Personal and Professional Growth; Music Creation and Identity; Latina Sexual Citizenship in k-16 Education Systems; Inequities of Digital Advertising in College Recruiting and Access; Education Reform; equity and diversity; Art &amp; Science of a Good Elevator Speech; Growing Through Communication; Inclusion in Theatre; Equity Minded Leadership. Other events celebrated student success and fostered education and career networking through student award and alumni receptions, graduation and honors luncheons, recognition ceremonies for students and clubs, and spring and year-end banquets. Some departments encouraged their student’s success by providing tutors; having training opportunities; offering advising, retention, diversity, alumni, and resume workshops; student-faculty engagement, orientation, and open house events; reading groups and homework help nights; welcome fairs; peer mentoring programs. Some department highlights for the year: Philosophy held World Philosophy Day with over 150 attendees and discussed what Philosophy is and the value of a Philosophy degree; Political Science students held the Capstone Conference where they presented their projects and thesis at a public event open to the whole university; Accounting department hosted the Road to Success in Accounting Workshop where successful alumni were invited to share their experience and advise on passing the CPA, and a Meet the Firms event for students to meet potential internship providers and employers. The Management and Human Resources department held CPP Fast-Pitch Competition, students here had the opportunity to step out of their comfort zone and pitch their venture ideas in front of entrepreneurs and entrepreneurial leaders from the local community.
</t>
  </si>
  <si>
    <t>Expanded Advising Services - C3503</t>
  </si>
  <si>
    <t>Personnel Count</t>
  </si>
  <si>
    <t>Personnel Expense</t>
  </si>
  <si>
    <t>Operations Support</t>
  </si>
  <si>
    <t xml:space="preserve">The primary expense supported by this part of the fee is for advisor salaries. Operating dollars were deployed for advisor professional development to ensure that staff and faculty advisors are updated on best practices related to student success. Professional development included offering annual memberships to the professional advising organization for staff advisors, NACADA, which ensured that staff advisors were able to access key tools and resources provided by NACADA.  Additional funding was used for a series of professional development events including NACADA webinars and the annual Day of the Advisor conference. This year’s conference focused on supporting the advising community and developing resiliency in times of change. Speakers included Dr. Melinda Anderson, who discussed her professional path, reflections on creating balance in her professional and personal life, and strategies for infusing positivity and productivity during times of change. Finally, funding was used to support the deployment of Student Success Ambassadors in each college. The Ambassadors provided each College Student Success Center with support to deploy the newly launched academic planner and scheduler. </t>
  </si>
  <si>
    <t>First Year Programs - C3505</t>
  </si>
  <si>
    <t>Salary expenses (staff, student assistants, faculty reassigned time and stipends)</t>
  </si>
  <si>
    <t>Operational Support</t>
  </si>
  <si>
    <t xml:space="preserve">Supported the STEM Success Program, to provide support to students in science / technology / engineering / mathematics (STEM) disciplines.  Provided operational support to the Student Innovation Idea Lab (iLab), which enabled students to take their ideas from the drawing board to the board room.  Provided support to the Maximizing Engineering Potential Program (MEP) to prepare traditionally under-represented minority, women, low-income, and first-generation engineering students for the field of engineering and the rigors of the discipline.  Funded two Support Staff within the Office of Student Success and partial funding for the Director of Academic Support &amp; Learning Services. Established a new Communications Specialist within the Bronco Advising Center to develop web-based content and digital messages, and written information for students. Funded the annual CPP Common Read program that included the essay contest and keynote, the Fall PolyX Showcase, Spring FYE Celebration, and the purchase of 400 books to give out to the FYE instructors, and selected administrators, staff, and students. Provided additional funding to support the Bronco Scholars Program, that provided Freshmen in Category 3 &amp; 4 in math the opportunity to get a head-start in math, and the PolyTransfer Summer Transition Program, a 3-day academic transition program for transfer students. This funding also allowed RAMP (Reading, Advising, and Mentoring Program) to provide additional programming to the students in their program, such as their monthly book club meetings, First-Gen Panels, and their graduation celebration at the end of the academic year. Significant funding was used to address high failure/high GPA-gap course interventions that significantly impact first-year students (freshman and transfers).  Funding was used for marketing and outreach for the "Take 30" campaigns. Lastly, funding was used to provide coaching for all Undeclared students, along with support for the Undeclared Program.
</t>
  </si>
  <si>
    <t>Enhanced Learning Resource Center (LRC) Tutoring - C3502, C3509, C3510</t>
  </si>
  <si>
    <t xml:space="preserve">In 2022-23, the LRC provided its services in-person, and remotely through Zoom (synchronously) and Canvas (asynchronously). LRC services were provided by 72 tutors for 4,449 students with 15,805 total contacts. These contacts for subject-based tutoring (Subject Tutoring), writing tutoring (Writing Center), and Academic Skills included in-person/online drop-in tutoring, in-person/online appointment tutoring, in-person/online embedded tutoring, as well as workshop, study hall (Happy Hour), and language practice (Speak Easy) attendance. The LRC provided additional embedded tutoring and Supplemental Instruction with funds outside of the Student Success Fee (SSF). The number of students and contacts from other funds are not included in this report.
Academic Skills was established to target the students that need assistance in developing essential learning strategies. Academic Skills services included one-to-one, workshop, and digital-learning contacts. Digital learning included watching StudentLingo videos (some required by faculty) and social media engagement (5,609 contacts); contributing to an increase in both contacts and distinct students. LRC Happy Hour is a virtual study hall. Students in targeted courses are encouraged to drop in, study, or work on homework with fellow students from their or any other section. A tutor is present to provide assistance and guidance when needed. LRC Speak Easy is a space for students to practice English (regardless of their first spoken language), Spanish, or Mandarin with other language learners. Embedded Tutoring places a tutor within the classroom to model good student behavior and to build repoire with students in the course; high DFW courses are targeted. Embedded tutors provide dedicated office hours for students in these courses.
Activity supported by SSF funds only is represented below. The LRC will continue to explore, develop, and grow online and in-person instructional technologies in line with Cal Poly Pomona’s strategic initiatives, especially those related to enhance student success.   
</t>
  </si>
  <si>
    <t>LRC Services (includes tutoring and services below)</t>
  </si>
  <si>
    <t>Students</t>
  </si>
  <si>
    <t>Contacts</t>
  </si>
  <si>
    <t xml:space="preserve">Academic Skills </t>
  </si>
  <si>
    <t>Subject Tutoring</t>
  </si>
  <si>
    <t>Writing</t>
  </si>
  <si>
    <t>LRC Workshops, Happy Hour, and Speak Easy</t>
  </si>
  <si>
    <t>Academic Skills</t>
  </si>
  <si>
    <t>Course-specific Content Review Workshops</t>
  </si>
  <si>
    <t>Chemistry  (1210, 1210L, 1220, 1220L, 2010)</t>
  </si>
  <si>
    <t>Mathematics  (1060, 1140, 1150, 2140)</t>
  </si>
  <si>
    <t>Physics  (1510, 1520)</t>
  </si>
  <si>
    <t>Writing In-class Workshops</t>
  </si>
  <si>
    <t>ENG (1000, 1103); EWS (1401, 4020); URP (1051, 4230); SOC (4110)</t>
  </si>
  <si>
    <t>Embedded Tutoring</t>
  </si>
  <si>
    <t>Mathematics  (1051, 1060, 1910)</t>
  </si>
  <si>
    <t>Statistics  (1201)</t>
  </si>
  <si>
    <t>Computer Science (1300, 1400, 3310)</t>
  </si>
  <si>
    <t>English (1100, 1101, 1103); Urban &amp; Regional Planning (1051, 4210); Ethnic &amp; Women Studies (1401)</t>
  </si>
  <si>
    <t xml:space="preserve">LRC Happy Hour </t>
  </si>
  <si>
    <t>Chemistry  (1210)</t>
  </si>
  <si>
    <t>Mathematics (1055, 1060, 1140, 1150, 1200, 1250, 2140)</t>
  </si>
  <si>
    <t>Physics  (1210, 1210L, 1510, 1520, 1520L)</t>
  </si>
  <si>
    <t>LRC Speak Easy</t>
  </si>
  <si>
    <t>Mandarin/English</t>
  </si>
  <si>
    <t>Spanish/English</t>
  </si>
  <si>
    <t>Expanded Library Hours - C3504</t>
  </si>
  <si>
    <t xml:space="preserve">The Student Success Fee expenditure of $34,872 last year supported approximately 1,940 hours of student assistant time, for our student assistants and our Student CSOs.  This enabled the library to return to the expanded hours we had always offered prior to the pandemic during fall and spring semesters in 2022-23.  For 2023-24, we plan to use the total budget, base and carryforward, for the same purpose.  The impact of these fee funds is being reduced over time by the increasing student wages.
</t>
  </si>
  <si>
    <t>Student Learning Evaluation - C3508</t>
  </si>
  <si>
    <t>Personnel expenses (staff, student assistants, faculty reassigned time and stipends)</t>
  </si>
  <si>
    <t>Operational support</t>
  </si>
  <si>
    <t xml:space="preserve">During 2022-2023, funds were used to support understanding, and improve student learning in academic programs and General Education. The Office of Assessment and Program Review (OAPR) leads our campus efforts by helping faculty to engage in meaningful assessment of learning that leads to real improvements in teaching and learning. This budget is used to support the staff and faculty who serve in the OAPR by helping them to do such things as providing trainings on assessment and program review for faculty, gathering evidence of student learning (e.g., papers, surveys), evaluate that evidence in an objective manner, and help faculty and staff use that evidence to guide changes. Funds are also used to provide stipends for external reviewers (faculty from other universities and/or industry experts) to visit Cal Poly Pomona (a combination of fully in-person and hybrid) to evaluate our academic programs. These external reviewers provide valuable expertise and perspective on the functioning of our academic programs and provide our faculty with specific suggestions for improvement. Additionally, funds were used to support General Education coordinators in subareas A1, A2, B1, and B2 and S4 System, known on campus as BroncoServ, for academic internships and service learning courses.
</t>
  </si>
  <si>
    <t>Information Technology 2022-23 Fiscal Year - Student Success Fee Report</t>
  </si>
  <si>
    <t>C3560- Help Desk</t>
  </si>
  <si>
    <t>C3561- Classroom Technology</t>
  </si>
  <si>
    <t>C3562- Computer Labs</t>
  </si>
  <si>
    <t>C3563- Network Wi-Fi</t>
  </si>
  <si>
    <t>C3564- Software License/ Maintenance</t>
  </si>
  <si>
    <t>Information Technology Total</t>
  </si>
  <si>
    <t>Help Desk</t>
  </si>
  <si>
    <t xml:space="preserve">SSF supported salaries and benefits for four FTE and 75 student assistants for IT Service Support.  The per hour average wage for student assistants was $15.217 and the total number of hours worked was 30,143.  In 2023/24, we will need to supplement the SSF budget with regular POM01 dollars in order to continue the program at the same level. 				
</t>
  </si>
  <si>
    <t>Classroom Technology</t>
  </si>
  <si>
    <t>SSF supported the full digital upgrade of five (5) classrooms, one (1) basic digital upgrade, and one (1) modified room configuration. SSF supported the purchase of A/V equipment remediation in over 120 classrooms, which included the upgrade of 70 computing devices (computers, laptops, monitors, etc), and 65 projectors were refreshed or upgraded. Additionally, 10 wireless presentation appliances were purchased to meet the demand for wireless presentation throughout instructional spaces; and miscellaneous hardware, such as projector bulbs and A/V cabling was purchased.</t>
  </si>
  <si>
    <t>Computer Labs</t>
  </si>
  <si>
    <t>SSF supported funding for both physical and virtual computer lab resources. SSF supported funding for the Virtual Software Lab (VSL) environment for all students through Amazon's AWS hosting services and a campus partner's support services. The VSL allows students to access software applications from a personal computer both on and off campus. SSF provided the funding necessary to replace over 225 computer lab stations in 15 on-campus labs. SSF also supported the salary and benefits for one FTE.</t>
  </si>
  <si>
    <t>Network Wi-Fi</t>
  </si>
  <si>
    <t>239 outdoor wireless access points were installed around campus this year, in 59 different locations. SSF provided funding for the maintenance of the campus wireless, as well. The SSF also supported the salary and benefits for one FTE.</t>
  </si>
  <si>
    <t>Software License/ Maintenance</t>
  </si>
  <si>
    <t>SSF purchased the following software licenses:  Adobe Creative Cloud, CBORD (Odessey PCS), Democracy Works, Deep Freeze, Kivuto, Linkedin Learning, Mathworks, Microsoft Premier Support, Name Coach, Pharos Systems International (Printing Services), Qless, SAS Institute, Sassafras, SPSS Campus Server, SubItUp, and Zoom. Overspending in this category was due to expected HEERF reimbursements.</t>
  </si>
  <si>
    <t>Student Affairs 2022-23 Fiscal Year - Student Success Fee Report</t>
  </si>
  <si>
    <t>Student Affairs Total</t>
  </si>
  <si>
    <t xml:space="preserve">The Student-Athletes in the Department of Intercollegiate Athletics achieved a 3.28 fall 2022 semester grade point average and 9 of 10 teams achieved a 3.07 or better.  Eighty-four (84/237 – 35%) student-athletes achieved a 3.50 or better and were on the Dean’s List.  One hundred sixty nine (169/237 – 71%) student-athletes achieved a 3.0 or better.   The spring 2023 semester resulted in our Broncos achieving a 3.25 grade point average and 9 of 10 teams achieved a 3.02 or better.  Eighty-four (84/235 – 36%) student-athletes achieved a 3.50 or better and were on the Dean’s List.  One hundred sixty-nine (169/235 – 72%) student-athletes achieved a 3.0 or better.
In the most recent NCAA Federal Graduation Rate Report, our Bronco student-athletes graduation rate was 74%, which was 8% higher than the general student body graduation rate at Cal Poly Pomona.  The academic success rate was 82%, which is the sixth consecutive rate of 80% or better.  The NCAA Division II average is 74%, so Bronco Athletics exceeds the national average by 9%.
Intercollegiate Athletics supported approximately $1,200,000.00 in athletics grant-in-aid scholarships. With inflation being a factor in increased costs in personnel, travel, equipment and other services, Athletics held a higher reserve than normal to offset unknown increased costs.  The National Collegiate Athletic Association also granted additional years of eligibility to all student-athletes returning from COVID.  We held additional funds as we did not know exactly how this would affect squad sizes.
Volleyball won the CCAA Conference tournament while both Men's and Wome's Track &amp; Field won conference championships in the 2022-2023 academic year. 
Intercollegiate Athletics changed the sport operational funding model for each team to reflect the California Collegiate Athletic Association’s (CCAA) championship participant allowances.  The higher carryover was partially due to much turnover in staffing and time needed to fill a recruitment or in some cases the recruitments were not successful and the position remained unfilled at the vacant budgeted rate.  Additional factors included budgeted facility improvement projects that did not occur due to higher than expected cost projections.
</t>
  </si>
  <si>
    <t>The Centers for Transformation, Retention, Equity and Empowerment formerly known as the Cultural Centers are stewards of a portion of Student Success Fee (SSF). Our Cultural &amp; Identity Centers are open to all students and lead with a cultural and identity relevant retention framework. Our cultural and identity retention framework promotes the persistence and retention of first-generation and underrepresented minoritize students. In fall of 2022, the Centers received a total of 9269 aggregate student visit. The SSF funds services such as center operational needs, study hall supplies, facility preservation, student computer workstations and access to printing, mentorship programs, staff-to-student coaching, and staff development. Additionally, the SSF supports the implementation of student academic and belonging programs. On average the SSF contributes to execution of 60 student programs with 2378 students served through those academic and belonging programs.</t>
  </si>
  <si>
    <t>The Student Project Lab is deignated to support the annual payments frrom the consutruction of the new Rose Float Lab.</t>
  </si>
  <si>
    <t>Veterans Resource Center</t>
  </si>
  <si>
    <r>
      <t>The Student Success Fee funds for the 2022-2023 fiscal year gave the Veterans Resource Center the ability to provide student support services to a growing military affiliated student population.  Last year, Cal Poly Pomona had over 1500 military affiliated students enrolled at the university.  Overall, it was the 4</t>
    </r>
    <r>
      <rPr>
        <vertAlign val="superscript"/>
        <sz val="12"/>
        <color rgb="FF000000"/>
        <rFont val="Calibri"/>
        <family val="2"/>
        <charset val="1"/>
      </rPr>
      <t>th</t>
    </r>
    <r>
      <rPr>
        <sz val="12"/>
        <color rgb="FF000000"/>
        <rFont val="Calibri"/>
        <family val="2"/>
        <charset val="1"/>
      </rPr>
      <t xml:space="preserve"> largest enrollment of military affiliated students in the California State University system.  The department was able to it expand its Horses for Heroes program by making it available to CPP’s student veterans for fall and spring terms.  The Center hired ten student employees that provided support and created community for CPP’s military affiliated students.  In addition, the funds gave the VRC the opportunity to offer its very first Military Affiliated Graduation ceremony.  It recognized and celebrated the academic success of Cal Poly Pomona’s students that are military family members.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</si>
</sst>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409]#,##0.00_);\([$$-409]#,##0.00\)"/>
    <numFmt numFmtId="167" formatCode="#,##0;\-#,##0"/>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color rgb="FF0000FF"/>
      <name val="Calibri"/>
      <family val="2"/>
      <scheme val="minor"/>
    </font>
    <font>
      <u/>
      <sz val="8"/>
      <color rgb="FF800080"/>
      <name val="Calibri"/>
      <family val="2"/>
      <scheme val="minor"/>
    </font>
    <font>
      <b/>
      <sz val="14"/>
      <color theme="1"/>
      <name val="Calibri"/>
      <family val="2"/>
      <scheme val="minor"/>
    </font>
    <font>
      <b/>
      <u/>
      <sz val="11"/>
      <color theme="1"/>
      <name val="Calibri"/>
      <family val="2"/>
      <scheme val="minor"/>
    </font>
    <font>
      <sz val="11"/>
      <color rgb="FF000000"/>
      <name val="Calibri"/>
      <family val="2"/>
      <scheme val="minor"/>
    </font>
    <font>
      <sz val="11"/>
      <color rgb="FF1F497D"/>
      <name val="Calibri"/>
      <family val="2"/>
      <scheme val="minor"/>
    </font>
    <font>
      <i/>
      <u val="singleAccounting"/>
      <sz val="8"/>
      <color theme="1"/>
      <name val="Calibri"/>
      <family val="2"/>
      <scheme val="minor"/>
    </font>
    <font>
      <sz val="11"/>
      <color rgb="FF000000"/>
      <name val="Calibri"/>
      <family val="2"/>
    </font>
    <font>
      <sz val="11"/>
      <color theme="1"/>
      <name val="Calibri"/>
      <family val="2"/>
      <charset val="1"/>
    </font>
    <font>
      <sz val="11"/>
      <color rgb="FF000000"/>
      <name val="Calibri"/>
      <family val="2"/>
      <charset val="1"/>
    </font>
    <font>
      <i/>
      <u val="singleAccounting"/>
      <sz val="11"/>
      <color theme="1"/>
      <name val="Calibri"/>
      <family val="2"/>
      <scheme val="minor"/>
    </font>
    <font>
      <vertAlign val="superscript"/>
      <sz val="12"/>
      <color rgb="FF000000"/>
      <name val="Calibri"/>
      <family val="2"/>
      <charset val="1"/>
    </font>
    <font>
      <sz val="12"/>
      <color rgb="FF000000"/>
      <name val="Calibri"/>
      <family val="2"/>
      <charset val="1"/>
    </font>
    <font>
      <b/>
      <sz val="11"/>
      <color rgb="FF00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rgb="FFFFFF99"/>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4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91">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right"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vertical="top"/>
    </xf>
    <xf numFmtId="165" fontId="0" fillId="0" borderId="0" xfId="2" applyNumberFormat="1" applyFont="1" applyBorder="1" applyAlignment="1">
      <alignment vertical="top"/>
    </xf>
    <xf numFmtId="165" fontId="0" fillId="0" borderId="14" xfId="2" applyNumberFormat="1" applyFont="1" applyBorder="1" applyAlignment="1">
      <alignment vertical="top"/>
    </xf>
    <xf numFmtId="0" fontId="0" fillId="0" borderId="15" xfId="0" applyBorder="1" applyAlignment="1">
      <alignment vertical="top"/>
    </xf>
    <xf numFmtId="165" fontId="0" fillId="0" borderId="17" xfId="2" applyNumberFormat="1" applyFont="1" applyBorder="1" applyAlignment="1">
      <alignment vertical="top"/>
    </xf>
    <xf numFmtId="0" fontId="16" fillId="0" borderId="0" xfId="0" applyFont="1" applyAlignment="1">
      <alignment horizontal="left" vertical="top"/>
    </xf>
    <xf numFmtId="164" fontId="0" fillId="0" borderId="0" xfId="1" applyNumberFormat="1" applyFont="1" applyAlignment="1">
      <alignment vertical="top"/>
    </xf>
    <xf numFmtId="166" fontId="0" fillId="0" borderId="0" xfId="1" applyNumberFormat="1" applyFont="1" applyAlignment="1">
      <alignment vertical="top"/>
    </xf>
    <xf numFmtId="0" fontId="0" fillId="0" borderId="0" xfId="0" applyAlignment="1">
      <alignment horizontal="left" vertical="top"/>
    </xf>
    <xf numFmtId="42" fontId="0" fillId="0" borderId="0" xfId="1" applyNumberFormat="1" applyFont="1" applyBorder="1" applyAlignment="1">
      <alignment vertical="top"/>
    </xf>
    <xf numFmtId="42" fontId="0" fillId="0" borderId="16" xfId="1" applyNumberFormat="1" applyFont="1" applyBorder="1" applyAlignment="1">
      <alignment vertical="top"/>
    </xf>
    <xf numFmtId="42" fontId="0" fillId="0" borderId="0" xfId="2" applyNumberFormat="1" applyFont="1" applyBorder="1" applyAlignment="1">
      <alignment vertical="top"/>
    </xf>
    <xf numFmtId="0" fontId="0" fillId="33" borderId="0" xfId="0" applyFill="1" applyAlignment="1">
      <alignment vertical="top"/>
    </xf>
    <xf numFmtId="0" fontId="0" fillId="33" borderId="0" xfId="0" applyFill="1" applyAlignment="1">
      <alignment horizontal="right" vertical="top"/>
    </xf>
    <xf numFmtId="0" fontId="0" fillId="34" borderId="0" xfId="0" applyFill="1" applyAlignment="1">
      <alignment vertical="top"/>
    </xf>
    <xf numFmtId="0" fontId="20" fillId="33" borderId="0" xfId="0" applyFont="1" applyFill="1" applyAlignment="1">
      <alignment vertical="top"/>
    </xf>
    <xf numFmtId="0" fontId="20" fillId="34" borderId="0" xfId="0" applyFont="1" applyFill="1" applyAlignment="1">
      <alignment vertical="top"/>
    </xf>
    <xf numFmtId="0" fontId="0" fillId="33" borderId="0" xfId="0" quotePrefix="1" applyFill="1" applyAlignment="1">
      <alignment horizontal="right" vertical="top"/>
    </xf>
    <xf numFmtId="14" fontId="0" fillId="34" borderId="0" xfId="0" applyNumberFormat="1" applyFill="1" applyAlignment="1">
      <alignment horizontal="right" vertical="top"/>
    </xf>
    <xf numFmtId="164" fontId="0" fillId="0" borderId="0" xfId="1" applyNumberFormat="1" applyFont="1" applyBorder="1" applyAlignment="1">
      <alignment vertical="top"/>
    </xf>
    <xf numFmtId="0" fontId="21" fillId="0" borderId="0" xfId="0" applyFont="1" applyAlignment="1">
      <alignment vertical="top"/>
    </xf>
    <xf numFmtId="164" fontId="0" fillId="0" borderId="0" xfId="1" applyNumberFormat="1" applyFont="1" applyFill="1" applyAlignment="1">
      <alignment vertical="top"/>
    </xf>
    <xf numFmtId="166" fontId="0" fillId="0" borderId="0" xfId="1" applyNumberFormat="1" applyFont="1" applyFill="1" applyAlignment="1">
      <alignment vertical="top"/>
    </xf>
    <xf numFmtId="166" fontId="0" fillId="0" borderId="0" xfId="0" applyNumberFormat="1" applyAlignment="1">
      <alignment vertical="top"/>
    </xf>
    <xf numFmtId="166" fontId="0" fillId="0" borderId="0" xfId="1" applyNumberFormat="1" applyFont="1" applyBorder="1" applyAlignment="1">
      <alignment vertical="top"/>
    </xf>
    <xf numFmtId="0" fontId="22" fillId="0" borderId="0" xfId="0" applyFont="1"/>
    <xf numFmtId="0" fontId="23" fillId="0" borderId="0" xfId="0" applyFont="1" applyAlignment="1">
      <alignment vertical="center"/>
    </xf>
    <xf numFmtId="0" fontId="14" fillId="0" borderId="0" xfId="0" applyFont="1" applyAlignment="1">
      <alignment vertical="top"/>
    </xf>
    <xf numFmtId="164" fontId="0" fillId="0" borderId="14" xfId="1" applyNumberFormat="1" applyFont="1" applyFill="1" applyBorder="1" applyAlignment="1">
      <alignment vertical="top"/>
    </xf>
    <xf numFmtId="0" fontId="21" fillId="0" borderId="13" xfId="0" applyFont="1" applyBorder="1" applyAlignment="1">
      <alignment vertical="top"/>
    </xf>
    <xf numFmtId="165" fontId="0" fillId="0" borderId="14" xfId="2" applyNumberFormat="1" applyFont="1" applyFill="1" applyBorder="1" applyAlignment="1">
      <alignment vertical="top"/>
    </xf>
    <xf numFmtId="164" fontId="24" fillId="0" borderId="0" xfId="1" applyNumberFormat="1" applyFont="1" applyFill="1" applyBorder="1" applyAlignment="1">
      <alignment horizontal="center"/>
    </xf>
    <xf numFmtId="164" fontId="24" fillId="0" borderId="14" xfId="1" applyNumberFormat="1" applyFont="1" applyFill="1" applyBorder="1" applyAlignment="1">
      <alignment horizontal="center"/>
    </xf>
    <xf numFmtId="165" fontId="0" fillId="0" borderId="16" xfId="2" applyNumberFormat="1" applyFont="1" applyFill="1" applyBorder="1" applyAlignment="1">
      <alignment vertical="top"/>
    </xf>
    <xf numFmtId="165" fontId="0" fillId="0" borderId="17" xfId="2" applyNumberFormat="1" applyFont="1" applyFill="1" applyBorder="1" applyAlignment="1">
      <alignment vertical="top"/>
    </xf>
    <xf numFmtId="3" fontId="0" fillId="0" borderId="0" xfId="0" applyNumberFormat="1"/>
    <xf numFmtId="165" fontId="0" fillId="0" borderId="0" xfId="2" applyNumberFormat="1" applyFont="1"/>
    <xf numFmtId="0" fontId="0" fillId="0" borderId="0" xfId="0" applyAlignment="1">
      <alignment horizontal="center" vertical="top"/>
    </xf>
    <xf numFmtId="0" fontId="26" fillId="0" borderId="0" xfId="0" applyFont="1" applyAlignment="1">
      <alignment vertical="top" wrapText="1"/>
    </xf>
    <xf numFmtId="0" fontId="0" fillId="0" borderId="0" xfId="0" applyAlignment="1">
      <alignment vertical="center"/>
    </xf>
    <xf numFmtId="43" fontId="16" fillId="0" borderId="0" xfId="1" applyFont="1" applyFill="1" applyAlignment="1">
      <alignment horizontal="left"/>
    </xf>
    <xf numFmtId="43" fontId="0" fillId="0" borderId="0" xfId="1" applyFont="1" applyFill="1" applyAlignment="1">
      <alignment vertical="center" wrapText="1"/>
    </xf>
    <xf numFmtId="43" fontId="16" fillId="0" borderId="0" xfId="1" applyFont="1" applyFill="1" applyAlignment="1">
      <alignment horizontal="left" vertical="center"/>
    </xf>
    <xf numFmtId="0" fontId="16" fillId="0" borderId="0" xfId="0" applyFont="1" applyAlignment="1">
      <alignment horizontal="left" vertical="top" wrapText="1"/>
    </xf>
    <xf numFmtId="0" fontId="0" fillId="0" borderId="14" xfId="0" applyBorder="1" applyAlignment="1">
      <alignment horizontal="center" vertical="top"/>
    </xf>
    <xf numFmtId="164" fontId="28" fillId="0" borderId="0" xfId="1" applyNumberFormat="1" applyFont="1" applyFill="1" applyBorder="1" applyAlignment="1">
      <alignment horizontal="center"/>
    </xf>
    <xf numFmtId="164" fontId="28" fillId="0" borderId="14" xfId="1" applyNumberFormat="1" applyFont="1" applyFill="1" applyBorder="1" applyAlignment="1">
      <alignment horizontal="center"/>
    </xf>
    <xf numFmtId="167" fontId="22" fillId="0" borderId="0" xfId="0" applyNumberFormat="1" applyFont="1" applyAlignment="1">
      <alignment vertical="center"/>
    </xf>
    <xf numFmtId="167" fontId="0" fillId="0" borderId="0" xfId="1" applyNumberFormat="1" applyFont="1" applyFill="1" applyBorder="1" applyAlignment="1">
      <alignment vertical="top"/>
    </xf>
    <xf numFmtId="0" fontId="0" fillId="0" borderId="0" xfId="0" applyAlignment="1">
      <alignment horizontal="left" vertical="center"/>
    </xf>
    <xf numFmtId="0" fontId="22" fillId="0" borderId="0" xfId="0" applyFont="1" applyAlignment="1">
      <alignment horizontal="center" vertical="top"/>
    </xf>
    <xf numFmtId="0" fontId="22" fillId="0" borderId="0" xfId="0" applyFont="1" applyAlignment="1">
      <alignment horizontal="right" vertical="top"/>
    </xf>
    <xf numFmtId="6" fontId="22" fillId="0" borderId="0" xfId="0" applyNumberFormat="1" applyFont="1" applyAlignment="1">
      <alignment vertical="top"/>
    </xf>
    <xf numFmtId="6" fontId="22" fillId="0" borderId="0" xfId="0" applyNumberFormat="1" applyFont="1" applyAlignment="1">
      <alignment horizontal="center" vertical="top"/>
    </xf>
    <xf numFmtId="0" fontId="22" fillId="0" borderId="0" xfId="0" applyFont="1" applyAlignment="1">
      <alignment vertical="top"/>
    </xf>
    <xf numFmtId="0" fontId="16" fillId="0" borderId="18" xfId="0" applyFont="1" applyBorder="1" applyAlignment="1">
      <alignment horizontal="center" vertical="top"/>
    </xf>
    <xf numFmtId="166" fontId="16" fillId="0" borderId="18" xfId="1" applyNumberFormat="1" applyFont="1" applyFill="1" applyBorder="1" applyAlignment="1">
      <alignment horizontal="center" vertical="top"/>
    </xf>
    <xf numFmtId="3" fontId="31" fillId="0" borderId="0" xfId="0" applyNumberFormat="1" applyFont="1" applyAlignment="1">
      <alignment horizontal="center" vertical="center"/>
    </xf>
    <xf numFmtId="3" fontId="31" fillId="0" borderId="0" xfId="0" applyNumberFormat="1" applyFont="1" applyAlignment="1">
      <alignment horizontal="center" vertical="center" wrapText="1"/>
    </xf>
    <xf numFmtId="166" fontId="16" fillId="0" borderId="18" xfId="1" applyNumberFormat="1" applyFont="1" applyFill="1" applyBorder="1" applyAlignment="1">
      <alignment horizontal="center" vertical="center"/>
    </xf>
    <xf numFmtId="0" fontId="31" fillId="0" borderId="0" xfId="0" applyFont="1" applyAlignment="1">
      <alignment horizontal="left"/>
    </xf>
    <xf numFmtId="0" fontId="22" fillId="0" borderId="0" xfId="0" applyFont="1" applyAlignment="1">
      <alignment vertical="center" wrapText="1"/>
    </xf>
    <xf numFmtId="0" fontId="31" fillId="0" borderId="0" xfId="0" applyFont="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left" vertical="center"/>
    </xf>
    <xf numFmtId="0" fontId="22" fillId="0" borderId="0" xfId="0" applyFont="1" applyAlignment="1">
      <alignment horizontal="left"/>
    </xf>
    <xf numFmtId="0" fontId="22" fillId="0" borderId="0" xfId="0" applyFont="1" applyAlignment="1">
      <alignment horizontal="right"/>
    </xf>
    <xf numFmtId="0" fontId="22" fillId="0" borderId="0" xfId="0" applyFont="1" applyAlignment="1">
      <alignment horizontal="center" vertical="center" wrapText="1"/>
    </xf>
    <xf numFmtId="0" fontId="22"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right" vertical="center" wrapText="1"/>
    </xf>
    <xf numFmtId="0" fontId="16" fillId="0" borderId="18" xfId="0" applyFont="1" applyBorder="1" applyAlignment="1">
      <alignment horizontal="center" vertical="center"/>
    </xf>
    <xf numFmtId="0" fontId="0" fillId="0" borderId="0" xfId="0" applyAlignment="1">
      <alignment vertical="top" wrapText="1"/>
    </xf>
    <xf numFmtId="0" fontId="0" fillId="0" borderId="0" xfId="0" applyAlignment="1">
      <alignment horizontal="left" vertical="top" wrapText="1"/>
    </xf>
    <xf numFmtId="0" fontId="27" fillId="0" borderId="0" xfId="0" applyFont="1" applyAlignment="1">
      <alignment vertical="top" wrapText="1"/>
    </xf>
    <xf numFmtId="0" fontId="16" fillId="0" borderId="18" xfId="0" applyFont="1" applyBorder="1" applyAlignment="1">
      <alignment horizontal="center" vertical="top"/>
    </xf>
    <xf numFmtId="0" fontId="0" fillId="0" borderId="18" xfId="0" applyBorder="1" applyAlignment="1">
      <alignment horizontal="center" vertical="top"/>
    </xf>
    <xf numFmtId="0" fontId="22" fillId="0" borderId="0" xfId="0" applyFont="1" applyAlignment="1">
      <alignment horizontal="right" wrapText="1"/>
    </xf>
    <xf numFmtId="0" fontId="22" fillId="0" borderId="0" xfId="0" applyFont="1" applyAlignment="1">
      <alignment horizontal="right" vertical="center" wrapText="1"/>
    </xf>
    <xf numFmtId="0" fontId="0" fillId="0" borderId="0" xfId="0" applyAlignment="1">
      <alignment horizontal="left" vertical="center"/>
    </xf>
    <xf numFmtId="0" fontId="25" fillId="0" borderId="0" xfId="0" applyFont="1" applyAlignment="1">
      <alignment horizontal="left" vertical="top" wrapText="1"/>
    </xf>
    <xf numFmtId="0" fontId="16" fillId="0" borderId="18" xfId="0" applyFont="1" applyBorder="1" applyAlignment="1">
      <alignment horizontal="center" vertical="center"/>
    </xf>
    <xf numFmtId="0" fontId="25" fillId="0" borderId="0" xfId="0" applyFont="1" applyAlignment="1">
      <alignment vertical="top" wrapText="1"/>
    </xf>
    <xf numFmtId="0" fontId="30" fillId="0" borderId="0" xfId="0" applyFont="1" applyAlignment="1">
      <alignment vertical="top" wrapText="1"/>
    </xf>
  </cellXfs>
  <cellStyles count="4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urrency" xfId="2" builtinId="4"/>
    <cellStyle name="Explanatory Text" xfId="18" builtinId="53" customBuiltin="1"/>
    <cellStyle name="Followed Hyperlink" xfId="45" builtinId="9"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zoomScale="160" zoomScaleNormal="160" workbookViewId="0">
      <selection activeCell="A32" sqref="A32"/>
    </sheetView>
  </sheetViews>
  <sheetFormatPr baseColWidth="10" defaultColWidth="8.83203125" defaultRowHeight="15" x14ac:dyDescent="0.2"/>
  <cols>
    <col min="1" max="1" width="38.6640625" customWidth="1"/>
    <col min="2" max="4" width="18.6640625" customWidth="1"/>
  </cols>
  <sheetData>
    <row r="1" spans="1:8" s="1" customFormat="1" ht="19" x14ac:dyDescent="0.2">
      <c r="A1" s="22" t="s">
        <v>0</v>
      </c>
      <c r="B1" s="19"/>
      <c r="C1" s="19"/>
      <c r="D1" s="20" t="s">
        <v>1</v>
      </c>
    </row>
    <row r="2" spans="1:8" s="1" customFormat="1" x14ac:dyDescent="0.2"/>
    <row r="3" spans="1:8" s="1" customFormat="1" x14ac:dyDescent="0.2">
      <c r="A3" s="4" t="s">
        <v>2</v>
      </c>
      <c r="B3" s="5" t="s">
        <v>3</v>
      </c>
      <c r="C3" s="5" t="s">
        <v>4</v>
      </c>
      <c r="D3" s="6" t="s">
        <v>5</v>
      </c>
      <c r="H3" s="2"/>
    </row>
    <row r="4" spans="1:8" s="1" customFormat="1" x14ac:dyDescent="0.2">
      <c r="A4" s="7" t="s">
        <v>6</v>
      </c>
      <c r="B4" s="8">
        <v>968432</v>
      </c>
      <c r="C4" s="8">
        <f>658924+136229</f>
        <v>795153</v>
      </c>
      <c r="D4" s="9">
        <f>B4-C4</f>
        <v>173279</v>
      </c>
    </row>
    <row r="5" spans="1:8" s="1" customFormat="1" x14ac:dyDescent="0.2">
      <c r="A5" s="7" t="s">
        <v>7</v>
      </c>
      <c r="B5" s="16">
        <v>101988</v>
      </c>
      <c r="C5" s="16">
        <v>52814</v>
      </c>
      <c r="D5" s="9">
        <f t="shared" ref="D5:D7" si="0">B5-C5</f>
        <v>49174</v>
      </c>
    </row>
    <row r="6" spans="1:8" s="1" customFormat="1" x14ac:dyDescent="0.2">
      <c r="A6" s="7" t="s">
        <v>8</v>
      </c>
      <c r="B6" s="16">
        <v>161404</v>
      </c>
      <c r="C6" s="16">
        <v>68926</v>
      </c>
      <c r="D6" s="9">
        <f t="shared" si="0"/>
        <v>92478</v>
      </c>
    </row>
    <row r="7" spans="1:8" s="1" customFormat="1" x14ac:dyDescent="0.2">
      <c r="A7" s="10" t="s">
        <v>9</v>
      </c>
      <c r="B7" s="17">
        <v>10976</v>
      </c>
      <c r="C7" s="17">
        <f>4544+1732</f>
        <v>6276</v>
      </c>
      <c r="D7" s="11">
        <f t="shared" si="0"/>
        <v>4700</v>
      </c>
    </row>
    <row r="8" spans="1:8" s="1" customFormat="1" x14ac:dyDescent="0.2">
      <c r="A8" s="1" t="s">
        <v>10</v>
      </c>
      <c r="B8" s="16">
        <f>SUM(B4:B7)</f>
        <v>1242800</v>
      </c>
      <c r="C8" s="16">
        <f t="shared" ref="C8:D8" si="1">SUM(C4:C7)</f>
        <v>923169</v>
      </c>
      <c r="D8" s="16">
        <f t="shared" si="1"/>
        <v>319631</v>
      </c>
    </row>
    <row r="9" spans="1:8" s="1" customFormat="1" x14ac:dyDescent="0.2"/>
    <row r="10" spans="1:8" s="1" customFormat="1" ht="50.25" customHeight="1" x14ac:dyDescent="0.2">
      <c r="A10" s="79" t="s">
        <v>11</v>
      </c>
      <c r="B10" s="79"/>
      <c r="C10" s="79"/>
      <c r="D10" s="79"/>
    </row>
    <row r="11" spans="1:8" s="1" customFormat="1" x14ac:dyDescent="0.2"/>
    <row r="12" spans="1:8" s="1" customFormat="1" x14ac:dyDescent="0.2">
      <c r="A12" s="12" t="s">
        <v>12</v>
      </c>
    </row>
    <row r="13" spans="1:8" s="1" customFormat="1" x14ac:dyDescent="0.2">
      <c r="A13" s="15" t="s">
        <v>13</v>
      </c>
    </row>
    <row r="14" spans="1:8" s="1" customFormat="1" x14ac:dyDescent="0.2">
      <c r="A14" s="1" t="s">
        <v>14</v>
      </c>
    </row>
    <row r="15" spans="1:8" s="1" customFormat="1" x14ac:dyDescent="0.2">
      <c r="A15" s="1" t="s">
        <v>15</v>
      </c>
    </row>
    <row r="16" spans="1:8" s="1" customFormat="1" x14ac:dyDescent="0.2"/>
    <row r="17" spans="1:4" s="1" customFormat="1" x14ac:dyDescent="0.2">
      <c r="A17" s="12" t="s">
        <v>16</v>
      </c>
      <c r="B17" s="13"/>
      <c r="C17" s="3"/>
      <c r="D17" s="14"/>
    </row>
    <row r="18" spans="1:4" s="1" customFormat="1" ht="33" customHeight="1" x14ac:dyDescent="0.2">
      <c r="A18" s="79" t="s">
        <v>17</v>
      </c>
      <c r="B18" s="79"/>
      <c r="C18" s="79"/>
      <c r="D18" s="79"/>
    </row>
    <row r="19" spans="1:4" s="1" customFormat="1" ht="15" customHeight="1" x14ac:dyDescent="0.2">
      <c r="A19" s="2"/>
      <c r="B19" s="2"/>
      <c r="C19" s="2"/>
      <c r="D19" s="2"/>
    </row>
    <row r="20" spans="1:4" s="1" customFormat="1" x14ac:dyDescent="0.2">
      <c r="A20" s="12" t="s">
        <v>18</v>
      </c>
      <c r="B20" s="13"/>
      <c r="C20" s="3"/>
      <c r="D20" s="14"/>
    </row>
    <row r="21" spans="1:4" s="1" customFormat="1" ht="39.75" customHeight="1" x14ac:dyDescent="0.2">
      <c r="A21" s="79" t="s">
        <v>19</v>
      </c>
      <c r="B21" s="79"/>
      <c r="C21" s="79"/>
      <c r="D21" s="79"/>
    </row>
    <row r="22" spans="1:4" s="1" customFormat="1" ht="15" customHeight="1" x14ac:dyDescent="0.2">
      <c r="A22" s="2"/>
      <c r="B22" s="2"/>
      <c r="C22" s="2"/>
      <c r="D22" s="2"/>
    </row>
    <row r="23" spans="1:4" s="1" customFormat="1" x14ac:dyDescent="0.2">
      <c r="A23" s="12" t="s">
        <v>20</v>
      </c>
      <c r="B23" s="13"/>
      <c r="C23" s="3"/>
      <c r="D23" s="14"/>
    </row>
    <row r="24" spans="1:4" s="1" customFormat="1" ht="78" customHeight="1" x14ac:dyDescent="0.2">
      <c r="A24" s="79" t="s">
        <v>21</v>
      </c>
      <c r="B24" s="79"/>
      <c r="C24" s="79"/>
      <c r="D24" s="79"/>
    </row>
  </sheetData>
  <mergeCells count="4">
    <mergeCell ref="A10:D10"/>
    <mergeCell ref="A21:D21"/>
    <mergeCell ref="A24:D24"/>
    <mergeCell ref="A18:D18"/>
  </mergeCells>
  <printOptions horizontalCentered="1"/>
  <pageMargins left="0.5" right="0.5" top="0.5" bottom="0.5" header="0.5" footer="0.5"/>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2"/>
  <sheetViews>
    <sheetView zoomScale="160" zoomScaleNormal="160" workbookViewId="0">
      <selection activeCell="A32" sqref="A32"/>
    </sheetView>
  </sheetViews>
  <sheetFormatPr baseColWidth="10" defaultColWidth="8.83203125" defaultRowHeight="15" x14ac:dyDescent="0.2"/>
  <cols>
    <col min="1" max="1" width="38.6640625" customWidth="1"/>
    <col min="2" max="3" width="17" customWidth="1"/>
    <col min="4" max="4" width="18.6640625" customWidth="1"/>
  </cols>
  <sheetData>
    <row r="1" spans="1:8" s="1" customFormat="1" ht="19" x14ac:dyDescent="0.2">
      <c r="A1" s="22" t="s">
        <v>22</v>
      </c>
      <c r="B1" s="19"/>
      <c r="C1" s="19"/>
      <c r="D1" s="24" t="s">
        <v>23</v>
      </c>
    </row>
    <row r="2" spans="1:8" s="1" customFormat="1" x14ac:dyDescent="0.2"/>
    <row r="3" spans="1:8" s="1" customFormat="1" x14ac:dyDescent="0.2">
      <c r="A3" s="4" t="s">
        <v>2</v>
      </c>
      <c r="B3" s="5" t="s">
        <v>3</v>
      </c>
      <c r="C3" s="5" t="s">
        <v>4</v>
      </c>
      <c r="D3" s="6" t="s">
        <v>5</v>
      </c>
      <c r="H3" s="2"/>
    </row>
    <row r="4" spans="1:8" s="1" customFormat="1" x14ac:dyDescent="0.2">
      <c r="A4" s="7" t="s">
        <v>6</v>
      </c>
      <c r="B4" s="8">
        <v>1709686</v>
      </c>
      <c r="C4" s="18">
        <v>1697817</v>
      </c>
      <c r="D4" s="9">
        <f>+B4-C4</f>
        <v>11869</v>
      </c>
    </row>
    <row r="5" spans="1:8" s="1" customFormat="1" x14ac:dyDescent="0.2">
      <c r="A5" s="7" t="s">
        <v>7</v>
      </c>
      <c r="B5" s="16">
        <v>217473</v>
      </c>
      <c r="C5" s="16">
        <v>197322</v>
      </c>
      <c r="D5" s="9">
        <f t="shared" ref="D5:D6" si="0">+B5-C5</f>
        <v>20151</v>
      </c>
    </row>
    <row r="6" spans="1:8" s="1" customFormat="1" x14ac:dyDescent="0.2">
      <c r="A6" s="7" t="s">
        <v>8</v>
      </c>
      <c r="B6" s="16">
        <v>258547</v>
      </c>
      <c r="C6" s="16">
        <v>0</v>
      </c>
      <c r="D6" s="9">
        <f t="shared" si="0"/>
        <v>258547</v>
      </c>
    </row>
    <row r="7" spans="1:8" s="1" customFormat="1" x14ac:dyDescent="0.2">
      <c r="A7" s="10" t="s">
        <v>9</v>
      </c>
      <c r="B7" s="17">
        <v>27876</v>
      </c>
      <c r="C7" s="17">
        <v>15791</v>
      </c>
      <c r="D7" s="11">
        <f>+B7-C7</f>
        <v>12085</v>
      </c>
    </row>
    <row r="8" spans="1:8" s="1" customFormat="1" x14ac:dyDescent="0.2">
      <c r="A8" s="1" t="s">
        <v>10</v>
      </c>
      <c r="B8" s="16">
        <f>SUM(B4:B7)</f>
        <v>2213582</v>
      </c>
      <c r="C8" s="16">
        <f t="shared" ref="C8:D8" si="1">SUM(C4:C7)</f>
        <v>1910930</v>
      </c>
      <c r="D8" s="16">
        <f t="shared" si="1"/>
        <v>302652</v>
      </c>
    </row>
    <row r="9" spans="1:8" s="1" customFormat="1" x14ac:dyDescent="0.2"/>
    <row r="10" spans="1:8" s="1" customFormat="1" ht="34.5" customHeight="1" x14ac:dyDescent="0.2">
      <c r="A10" s="79" t="s">
        <v>24</v>
      </c>
      <c r="B10" s="79"/>
      <c r="C10" s="79"/>
      <c r="D10" s="79"/>
    </row>
    <row r="11" spans="1:8" s="1" customFormat="1" x14ac:dyDescent="0.2"/>
    <row r="12" spans="1:8" s="1" customFormat="1" x14ac:dyDescent="0.2">
      <c r="A12" s="12" t="s">
        <v>12</v>
      </c>
    </row>
    <row r="13" spans="1:8" s="1" customFormat="1" ht="78" customHeight="1" x14ac:dyDescent="0.2">
      <c r="A13" s="80" t="s">
        <v>25</v>
      </c>
      <c r="B13" s="79"/>
      <c r="C13" s="79"/>
      <c r="D13" s="79"/>
    </row>
    <row r="14" spans="1:8" s="1" customFormat="1" x14ac:dyDescent="0.2"/>
    <row r="15" spans="1:8" s="1" customFormat="1" x14ac:dyDescent="0.2">
      <c r="A15" s="12" t="s">
        <v>16</v>
      </c>
      <c r="B15" s="13"/>
      <c r="C15" s="3"/>
      <c r="D15" s="14"/>
    </row>
    <row r="16" spans="1:8" s="1" customFormat="1" ht="95.25" customHeight="1" x14ac:dyDescent="0.2">
      <c r="A16" s="79" t="s">
        <v>26</v>
      </c>
      <c r="B16" s="79"/>
      <c r="C16" s="79"/>
      <c r="D16" s="79"/>
    </row>
    <row r="17" spans="1:4" s="1" customFormat="1" x14ac:dyDescent="0.2">
      <c r="A17" s="2"/>
      <c r="B17" s="2"/>
      <c r="C17" s="2"/>
      <c r="D17" s="2"/>
    </row>
    <row r="18" spans="1:4" s="1" customFormat="1" x14ac:dyDescent="0.2">
      <c r="A18" s="12" t="s">
        <v>18</v>
      </c>
      <c r="B18" s="13"/>
      <c r="C18" s="3"/>
      <c r="D18" s="14"/>
    </row>
    <row r="19" spans="1:4" s="1" customFormat="1" ht="39.75" customHeight="1" x14ac:dyDescent="0.2">
      <c r="A19" s="79" t="s">
        <v>27</v>
      </c>
      <c r="B19" s="79"/>
      <c r="C19" s="79"/>
      <c r="D19" s="79"/>
    </row>
    <row r="20" spans="1:4" s="1" customFormat="1" ht="15" customHeight="1" x14ac:dyDescent="0.2">
      <c r="A20" s="2"/>
      <c r="B20" s="2"/>
      <c r="C20" s="2"/>
      <c r="D20" s="2"/>
    </row>
    <row r="21" spans="1:4" s="1" customFormat="1" x14ac:dyDescent="0.2">
      <c r="A21" s="12" t="s">
        <v>20</v>
      </c>
      <c r="B21" s="13"/>
      <c r="C21" s="3"/>
      <c r="D21" s="14"/>
    </row>
    <row r="22" spans="1:4" s="1" customFormat="1" ht="52.5" customHeight="1" x14ac:dyDescent="0.2">
      <c r="A22" s="79" t="s">
        <v>28</v>
      </c>
      <c r="B22" s="79"/>
      <c r="C22" s="79"/>
      <c r="D22" s="79"/>
    </row>
  </sheetData>
  <mergeCells count="5">
    <mergeCell ref="A10:D10"/>
    <mergeCell ref="A16:D16"/>
    <mergeCell ref="A19:D19"/>
    <mergeCell ref="A22:D22"/>
    <mergeCell ref="A13:D13"/>
  </mergeCells>
  <pageMargins left="0.7" right="0.7" top="0.75" bottom="0.75" header="0.3" footer="0.3"/>
  <pageSetup scale="9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1"/>
  <sheetViews>
    <sheetView topLeftCell="A13" zoomScale="160" zoomScaleNormal="160" workbookViewId="0">
      <selection activeCell="A15" sqref="A15:D15"/>
    </sheetView>
  </sheetViews>
  <sheetFormatPr baseColWidth="10" defaultColWidth="8.83203125" defaultRowHeight="15" x14ac:dyDescent="0.2"/>
  <cols>
    <col min="1" max="1" width="38.6640625" customWidth="1"/>
    <col min="2" max="2" width="23.5" bestFit="1" customWidth="1"/>
    <col min="3" max="4" width="18.6640625" customWidth="1"/>
  </cols>
  <sheetData>
    <row r="1" spans="1:8" s="1" customFormat="1" ht="19" x14ac:dyDescent="0.2">
      <c r="A1" s="23" t="s">
        <v>29</v>
      </c>
      <c r="B1" s="21"/>
      <c r="C1" s="21"/>
      <c r="D1" s="25">
        <f ca="1">TODAY()</f>
        <v>45341</v>
      </c>
    </row>
    <row r="2" spans="1:8" s="1" customFormat="1" x14ac:dyDescent="0.2"/>
    <row r="3" spans="1:8" s="1" customFormat="1" x14ac:dyDescent="0.2">
      <c r="A3" s="4" t="s">
        <v>2</v>
      </c>
      <c r="B3" s="5" t="s">
        <v>30</v>
      </c>
      <c r="C3" s="5" t="s">
        <v>31</v>
      </c>
      <c r="D3" s="6" t="s">
        <v>32</v>
      </c>
      <c r="H3" s="2"/>
    </row>
    <row r="4" spans="1:8" s="1" customFormat="1" x14ac:dyDescent="0.2">
      <c r="A4" s="7" t="s">
        <v>6</v>
      </c>
      <c r="B4" s="8">
        <v>1743048</v>
      </c>
      <c r="C4" s="18">
        <v>1721226</v>
      </c>
      <c r="D4" s="9">
        <f>B4-C4</f>
        <v>21822</v>
      </c>
    </row>
    <row r="5" spans="1:8" s="1" customFormat="1" x14ac:dyDescent="0.2">
      <c r="A5" s="7" t="s">
        <v>7</v>
      </c>
      <c r="B5" s="16">
        <v>199686</v>
      </c>
      <c r="C5" s="16">
        <v>195074</v>
      </c>
      <c r="D5" s="9">
        <f t="shared" ref="D5:D7" si="0">B5-C5</f>
        <v>4612</v>
      </c>
    </row>
    <row r="6" spans="1:8" s="1" customFormat="1" x14ac:dyDescent="0.2">
      <c r="A6" s="7" t="s">
        <v>8</v>
      </c>
      <c r="B6" s="16">
        <v>434651</v>
      </c>
      <c r="C6" s="16">
        <v>8000</v>
      </c>
      <c r="D6" s="9">
        <f t="shared" si="0"/>
        <v>426651</v>
      </c>
    </row>
    <row r="7" spans="1:8" s="1" customFormat="1" x14ac:dyDescent="0.2">
      <c r="A7" s="10" t="s">
        <v>9</v>
      </c>
      <c r="B7" s="17">
        <v>67894</v>
      </c>
      <c r="C7" s="17">
        <v>38780</v>
      </c>
      <c r="D7" s="11">
        <f t="shared" si="0"/>
        <v>29114</v>
      </c>
    </row>
    <row r="8" spans="1:8" s="1" customFormat="1" x14ac:dyDescent="0.2">
      <c r="A8" s="1" t="s">
        <v>10</v>
      </c>
      <c r="B8" s="16">
        <f>SUM(B4:B7)</f>
        <v>2445279</v>
      </c>
      <c r="C8" s="16">
        <f t="shared" ref="C8:D8" si="1">SUM(C4:C7)</f>
        <v>1963080</v>
      </c>
      <c r="D8" s="16">
        <f t="shared" si="1"/>
        <v>482199</v>
      </c>
    </row>
    <row r="9" spans="1:8" s="1" customFormat="1" x14ac:dyDescent="0.2"/>
    <row r="10" spans="1:8" s="1" customFormat="1" x14ac:dyDescent="0.2"/>
    <row r="11" spans="1:8" s="1" customFormat="1" x14ac:dyDescent="0.2">
      <c r="A11" s="12" t="s">
        <v>12</v>
      </c>
    </row>
    <row r="12" spans="1:8" s="1" customFormat="1" ht="66" customHeight="1" x14ac:dyDescent="0.2">
      <c r="A12" s="80" t="s">
        <v>33</v>
      </c>
      <c r="B12" s="79"/>
      <c r="C12" s="79"/>
      <c r="D12" s="79"/>
    </row>
    <row r="13" spans="1:8" s="1" customFormat="1" x14ac:dyDescent="0.2"/>
    <row r="14" spans="1:8" s="1" customFormat="1" x14ac:dyDescent="0.2">
      <c r="A14" s="12" t="s">
        <v>16</v>
      </c>
      <c r="B14" s="13"/>
      <c r="C14" s="3"/>
      <c r="D14" s="14"/>
    </row>
    <row r="15" spans="1:8" s="1" customFormat="1" ht="45.5" customHeight="1" x14ac:dyDescent="0.2">
      <c r="A15" s="79" t="s">
        <v>34</v>
      </c>
      <c r="B15" s="79"/>
      <c r="C15" s="79"/>
      <c r="D15" s="79"/>
    </row>
    <row r="16" spans="1:8" s="1" customFormat="1" x14ac:dyDescent="0.2">
      <c r="A16" s="2"/>
      <c r="B16" s="2"/>
      <c r="C16" s="2"/>
      <c r="D16" s="2"/>
    </row>
    <row r="17" spans="1:4" s="1" customFormat="1" x14ac:dyDescent="0.2">
      <c r="A17" s="12" t="s">
        <v>18</v>
      </c>
      <c r="B17" s="13"/>
      <c r="C17" s="3"/>
      <c r="D17" s="14"/>
    </row>
    <row r="18" spans="1:4" s="1" customFormat="1" ht="39.75" customHeight="1" x14ac:dyDescent="0.2">
      <c r="A18" s="79" t="s">
        <v>35</v>
      </c>
      <c r="B18" s="79"/>
      <c r="C18" s="79"/>
      <c r="D18" s="79"/>
    </row>
    <row r="19" spans="1:4" s="1" customFormat="1" ht="15" customHeight="1" x14ac:dyDescent="0.2">
      <c r="A19" s="2"/>
      <c r="B19" s="2"/>
      <c r="C19" s="2"/>
      <c r="D19" s="2"/>
    </row>
    <row r="20" spans="1:4" s="1" customFormat="1" x14ac:dyDescent="0.2">
      <c r="A20" s="12" t="s">
        <v>20</v>
      </c>
      <c r="B20" s="13"/>
      <c r="C20" s="3"/>
      <c r="D20" s="14"/>
    </row>
    <row r="21" spans="1:4" s="1" customFormat="1" ht="48.75" customHeight="1" x14ac:dyDescent="0.2">
      <c r="A21" s="79" t="s">
        <v>36</v>
      </c>
      <c r="B21" s="79"/>
      <c r="C21" s="79"/>
      <c r="D21" s="79"/>
    </row>
  </sheetData>
  <mergeCells count="4">
    <mergeCell ref="A12:D12"/>
    <mergeCell ref="A15:D15"/>
    <mergeCell ref="A18:D18"/>
    <mergeCell ref="A21:D21"/>
  </mergeCells>
  <pageMargins left="0.7" right="0.7" top="0.75" bottom="0.75" header="0.3" footer="0.3"/>
  <pageSetup scale="9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23BEA-35AA-4A61-9D76-F0FA9BA14453}">
  <sheetPr>
    <pageSetUpPr fitToPage="1"/>
  </sheetPr>
  <dimension ref="A1:K136"/>
  <sheetViews>
    <sheetView zoomScaleNormal="100" workbookViewId="0">
      <selection activeCell="A126" sqref="A126"/>
    </sheetView>
  </sheetViews>
  <sheetFormatPr baseColWidth="10" defaultColWidth="8.83203125" defaultRowHeight="15" x14ac:dyDescent="0.2"/>
  <cols>
    <col min="1" max="1" width="38.83203125" customWidth="1"/>
    <col min="2" max="2" width="27.33203125" customWidth="1"/>
    <col min="3" max="3" width="24.33203125" customWidth="1"/>
    <col min="4" max="4" width="24.1640625" customWidth="1"/>
    <col min="5" max="5" width="34" bestFit="1" customWidth="1"/>
  </cols>
  <sheetData>
    <row r="1" spans="1:5" s="1" customFormat="1" ht="19" x14ac:dyDescent="0.2">
      <c r="A1" s="23" t="s">
        <v>37</v>
      </c>
      <c r="B1" s="21"/>
      <c r="C1" s="21"/>
      <c r="D1" s="25">
        <v>45341</v>
      </c>
      <c r="E1" s="1" t="s">
        <v>38</v>
      </c>
    </row>
    <row r="2" spans="1:5" s="1" customFormat="1" x14ac:dyDescent="0.2"/>
    <row r="3" spans="1:5" s="1" customFormat="1" x14ac:dyDescent="0.2">
      <c r="A3" s="4" t="s">
        <v>2</v>
      </c>
      <c r="B3" s="5" t="s">
        <v>3</v>
      </c>
      <c r="C3" s="5" t="s">
        <v>39</v>
      </c>
      <c r="D3" s="6" t="s">
        <v>5</v>
      </c>
    </row>
    <row r="4" spans="1:5" s="1" customFormat="1" x14ac:dyDescent="0.2">
      <c r="A4" s="36" t="s">
        <v>40</v>
      </c>
      <c r="B4" s="44"/>
      <c r="C4" s="44"/>
      <c r="D4" s="51"/>
    </row>
    <row r="5" spans="1:5" s="1" customFormat="1" x14ac:dyDescent="0.2">
      <c r="A5" s="7" t="s">
        <v>41</v>
      </c>
      <c r="B5" s="42">
        <v>1230534</v>
      </c>
      <c r="C5" s="54">
        <v>1241415.9399999997</v>
      </c>
      <c r="D5" s="37">
        <f>B5-C5</f>
        <v>-10881.939999999711</v>
      </c>
    </row>
    <row r="6" spans="1:5" s="1" customFormat="1" x14ac:dyDescent="0.2">
      <c r="A6" s="7" t="s">
        <v>42</v>
      </c>
      <c r="B6" s="54">
        <v>787870</v>
      </c>
      <c r="C6" s="54">
        <v>203545.62</v>
      </c>
      <c r="D6" s="37">
        <f>B6-C6</f>
        <v>584324.38</v>
      </c>
      <c r="E6" s="1" t="s">
        <v>43</v>
      </c>
    </row>
    <row r="7" spans="1:5" s="1" customFormat="1" x14ac:dyDescent="0.2">
      <c r="A7" s="7" t="s">
        <v>44</v>
      </c>
      <c r="B7" s="54">
        <v>510651</v>
      </c>
      <c r="C7" s="54">
        <v>374431.55</v>
      </c>
      <c r="D7" s="37">
        <f>B7-C7</f>
        <v>136219.45000000001</v>
      </c>
      <c r="E7" s="1" t="s">
        <v>45</v>
      </c>
    </row>
    <row r="8" spans="1:5" s="1" customFormat="1" x14ac:dyDescent="0.2">
      <c r="A8" s="7"/>
      <c r="B8" s="55"/>
      <c r="C8" s="55"/>
      <c r="D8" s="35"/>
    </row>
    <row r="9" spans="1:5" s="1" customFormat="1" x14ac:dyDescent="0.2">
      <c r="A9" s="36" t="s">
        <v>46</v>
      </c>
      <c r="B9" s="55"/>
      <c r="C9" s="55"/>
      <c r="D9" s="35"/>
    </row>
    <row r="10" spans="1:5" s="1" customFormat="1" x14ac:dyDescent="0.2">
      <c r="A10" s="7" t="s">
        <v>47</v>
      </c>
      <c r="B10" s="54">
        <v>674059</v>
      </c>
      <c r="C10" s="54">
        <v>313517.96999999997</v>
      </c>
      <c r="D10" s="37">
        <f>B10-C10</f>
        <v>360541.03</v>
      </c>
    </row>
    <row r="11" spans="1:5" s="1" customFormat="1" x14ac:dyDescent="0.2">
      <c r="A11" s="7" t="s">
        <v>48</v>
      </c>
      <c r="B11" s="54">
        <v>1488731</v>
      </c>
      <c r="C11" s="54">
        <v>1376093.2300000002</v>
      </c>
      <c r="D11" s="37">
        <f>B11-C11</f>
        <v>112637.76999999979</v>
      </c>
    </row>
    <row r="12" spans="1:5" s="1" customFormat="1" x14ac:dyDescent="0.2">
      <c r="A12" s="7" t="s">
        <v>49</v>
      </c>
      <c r="B12" s="54">
        <v>388001</v>
      </c>
      <c r="C12" s="54">
        <v>384218.05</v>
      </c>
      <c r="D12" s="37">
        <f>B12-C12</f>
        <v>3782.9500000000116</v>
      </c>
    </row>
    <row r="13" spans="1:5" s="1" customFormat="1" x14ac:dyDescent="0.2">
      <c r="A13" s="7"/>
      <c r="B13" s="55"/>
      <c r="C13" s="55"/>
      <c r="D13" s="35"/>
    </row>
    <row r="14" spans="1:5" s="1" customFormat="1" x14ac:dyDescent="0.2">
      <c r="A14" s="36" t="s">
        <v>50</v>
      </c>
      <c r="B14" s="55"/>
      <c r="C14" s="55"/>
      <c r="D14" s="35"/>
    </row>
    <row r="15" spans="1:5" s="1" customFormat="1" x14ac:dyDescent="0.2">
      <c r="A15" s="7" t="s">
        <v>51</v>
      </c>
      <c r="B15" s="54">
        <v>80991</v>
      </c>
      <c r="C15" s="54">
        <v>23083.149999999998</v>
      </c>
      <c r="D15" s="37">
        <f>B15-C15</f>
        <v>57907.850000000006</v>
      </c>
    </row>
    <row r="16" spans="1:5" s="1" customFormat="1" x14ac:dyDescent="0.2">
      <c r="A16" s="7" t="s">
        <v>52</v>
      </c>
      <c r="B16" s="54">
        <v>136118</v>
      </c>
      <c r="C16" s="54">
        <v>129931.99999999994</v>
      </c>
      <c r="D16" s="37">
        <f>B16-C16</f>
        <v>6186.0000000000582</v>
      </c>
    </row>
    <row r="17" spans="1:4" s="1" customFormat="1" x14ac:dyDescent="0.2">
      <c r="A17" s="7" t="s">
        <v>53</v>
      </c>
      <c r="B17" s="54">
        <v>101871</v>
      </c>
      <c r="C17" s="54">
        <v>99893.759999999995</v>
      </c>
      <c r="D17" s="37">
        <f>B17-C17</f>
        <v>1977.2400000000052</v>
      </c>
    </row>
    <row r="18" spans="1:4" s="1" customFormat="1" x14ac:dyDescent="0.2">
      <c r="A18" s="7" t="s">
        <v>54</v>
      </c>
      <c r="B18" s="54">
        <v>40597</v>
      </c>
      <c r="C18" s="54">
        <v>34871.86</v>
      </c>
      <c r="D18" s="37">
        <f>B18-C18</f>
        <v>5725.1399999999994</v>
      </c>
    </row>
    <row r="19" spans="1:4" s="1" customFormat="1" x14ac:dyDescent="0.2">
      <c r="A19" s="7" t="s">
        <v>55</v>
      </c>
      <c r="B19" s="54">
        <v>1376043</v>
      </c>
      <c r="C19" s="54">
        <v>449891.25999999995</v>
      </c>
      <c r="D19" s="37">
        <f>B19-C19</f>
        <v>926151.74</v>
      </c>
    </row>
    <row r="20" spans="1:4" s="1" customFormat="1" ht="18" x14ac:dyDescent="0.35">
      <c r="A20" s="7"/>
      <c r="B20" s="52"/>
      <c r="C20" s="52"/>
      <c r="D20" s="53"/>
    </row>
    <row r="21" spans="1:4" s="1" customFormat="1" x14ac:dyDescent="0.2">
      <c r="A21" s="10" t="s">
        <v>56</v>
      </c>
      <c r="B21" s="40">
        <f>SUM(B5:B20)</f>
        <v>6815466</v>
      </c>
      <c r="C21" s="40">
        <f>SUM(C5:C20)</f>
        <v>4630894.3899999987</v>
      </c>
      <c r="D21" s="41">
        <f>B21-C21</f>
        <v>2184571.6100000013</v>
      </c>
    </row>
    <row r="22" spans="1:4" s="1" customFormat="1" x14ac:dyDescent="0.2"/>
    <row r="23" spans="1:4" s="1" customFormat="1" x14ac:dyDescent="0.2"/>
    <row r="24" spans="1:4" s="1" customFormat="1" x14ac:dyDescent="0.2">
      <c r="A24" s="27" t="s">
        <v>40</v>
      </c>
    </row>
    <row r="25" spans="1:4" s="1" customFormat="1" x14ac:dyDescent="0.2">
      <c r="A25" s="27"/>
    </row>
    <row r="26" spans="1:4" s="1" customFormat="1" x14ac:dyDescent="0.2">
      <c r="A26" s="12" t="s">
        <v>57</v>
      </c>
    </row>
    <row r="27" spans="1:4" s="1" customFormat="1" x14ac:dyDescent="0.2">
      <c r="A27" s="3"/>
      <c r="B27" s="28"/>
      <c r="C27" s="3" t="s">
        <v>58</v>
      </c>
      <c r="D27" s="28">
        <v>213</v>
      </c>
    </row>
    <row r="28" spans="1:4" s="1" customFormat="1" x14ac:dyDescent="0.2">
      <c r="A28" s="3"/>
      <c r="B28" s="28"/>
      <c r="C28" s="3" t="s">
        <v>59</v>
      </c>
      <c r="D28" s="28">
        <v>9413</v>
      </c>
    </row>
    <row r="29" spans="1:4" s="1" customFormat="1" x14ac:dyDescent="0.2">
      <c r="A29" s="3"/>
      <c r="B29" s="28"/>
      <c r="C29" s="3"/>
      <c r="D29" s="29"/>
    </row>
    <row r="30" spans="1:4" s="1" customFormat="1" ht="121.5" customHeight="1" x14ac:dyDescent="0.2">
      <c r="A30" s="87" t="s">
        <v>60</v>
      </c>
      <c r="B30" s="80"/>
      <c r="C30" s="80"/>
      <c r="D30" s="80"/>
    </row>
    <row r="31" spans="1:4" s="1" customFormat="1" x14ac:dyDescent="0.2">
      <c r="A31" s="3"/>
      <c r="B31" s="28"/>
      <c r="C31" s="3"/>
      <c r="D31" s="29"/>
    </row>
    <row r="32" spans="1:4" s="1" customFormat="1" x14ac:dyDescent="0.2">
      <c r="A32" s="3"/>
      <c r="B32" s="28"/>
      <c r="C32" s="3"/>
      <c r="D32" s="29"/>
    </row>
    <row r="33" spans="1:4" s="1" customFormat="1" x14ac:dyDescent="0.2">
      <c r="A33" s="12" t="s">
        <v>61</v>
      </c>
      <c r="D33" s="30"/>
    </row>
    <row r="34" spans="1:4" s="1" customFormat="1" x14ac:dyDescent="0.2">
      <c r="A34" s="12"/>
      <c r="D34" s="30"/>
    </row>
    <row r="35" spans="1:4" s="1" customFormat="1" ht="62.25" customHeight="1" x14ac:dyDescent="0.2">
      <c r="A35" s="79" t="s">
        <v>62</v>
      </c>
      <c r="B35" s="79"/>
      <c r="C35" s="79"/>
      <c r="D35" s="79"/>
    </row>
    <row r="36" spans="1:4" s="1" customFormat="1" x14ac:dyDescent="0.2">
      <c r="A36" s="12"/>
      <c r="D36" s="30"/>
    </row>
    <row r="37" spans="1:4" s="1" customFormat="1" x14ac:dyDescent="0.2">
      <c r="A37" s="12" t="s">
        <v>63</v>
      </c>
      <c r="D37" s="30"/>
    </row>
    <row r="38" spans="1:4" s="1" customFormat="1" x14ac:dyDescent="0.2">
      <c r="A38" s="12"/>
      <c r="D38" s="30"/>
    </row>
    <row r="39" spans="1:4" ht="33.75" customHeight="1" x14ac:dyDescent="0.2">
      <c r="A39" s="79" t="s">
        <v>64</v>
      </c>
      <c r="B39" s="79"/>
      <c r="C39" s="79"/>
      <c r="D39" s="79"/>
    </row>
    <row r="40" spans="1:4" x14ac:dyDescent="0.2">
      <c r="A40" s="12"/>
      <c r="B40" s="1"/>
      <c r="C40" s="1"/>
      <c r="D40" s="30"/>
    </row>
    <row r="41" spans="1:4" x14ac:dyDescent="0.2">
      <c r="A41" s="3" t="s">
        <v>65</v>
      </c>
      <c r="B41" s="57">
        <v>44</v>
      </c>
      <c r="C41" s="58" t="s">
        <v>66</v>
      </c>
      <c r="D41" s="59">
        <v>13390</v>
      </c>
    </row>
    <row r="42" spans="1:4" x14ac:dyDescent="0.2">
      <c r="A42" s="3" t="s">
        <v>67</v>
      </c>
      <c r="B42" s="57">
        <v>21</v>
      </c>
      <c r="C42" s="58" t="s">
        <v>68</v>
      </c>
      <c r="D42" s="59">
        <v>13496</v>
      </c>
    </row>
    <row r="43" spans="1:4" x14ac:dyDescent="0.2">
      <c r="A43" s="3" t="s">
        <v>69</v>
      </c>
      <c r="B43" s="60">
        <v>1680</v>
      </c>
      <c r="C43" s="58" t="s">
        <v>70</v>
      </c>
      <c r="D43" s="59">
        <v>25500</v>
      </c>
    </row>
    <row r="44" spans="1:4" x14ac:dyDescent="0.2">
      <c r="A44" s="12"/>
      <c r="B44" s="1"/>
      <c r="C44" s="1"/>
      <c r="D44" s="30"/>
    </row>
    <row r="45" spans="1:4" ht="172.5" customHeight="1" x14ac:dyDescent="0.2">
      <c r="A45" s="80" t="s">
        <v>71</v>
      </c>
      <c r="B45" s="80"/>
      <c r="C45" s="80"/>
      <c r="D45" s="80"/>
    </row>
    <row r="46" spans="1:4" x14ac:dyDescent="0.2">
      <c r="A46" s="1"/>
      <c r="B46" s="26"/>
      <c r="C46" s="3"/>
      <c r="D46" s="31"/>
    </row>
    <row r="47" spans="1:4" x14ac:dyDescent="0.2">
      <c r="A47" s="1"/>
      <c r="B47" s="26"/>
      <c r="C47" s="3"/>
      <c r="D47" s="31"/>
    </row>
    <row r="48" spans="1:4" x14ac:dyDescent="0.2">
      <c r="A48" s="12" t="s">
        <v>72</v>
      </c>
      <c r="B48" s="1"/>
      <c r="C48" s="1"/>
      <c r="D48" s="30"/>
    </row>
    <row r="49" spans="1:4" x14ac:dyDescent="0.2">
      <c r="A49" s="12"/>
      <c r="B49" s="1"/>
      <c r="C49" s="1"/>
      <c r="D49" s="30"/>
    </row>
    <row r="50" spans="1:4" ht="49.5" customHeight="1" x14ac:dyDescent="0.2">
      <c r="A50" s="79" t="s">
        <v>73</v>
      </c>
      <c r="B50" s="79"/>
      <c r="C50" s="79"/>
      <c r="D50" s="79"/>
    </row>
    <row r="51" spans="1:4" x14ac:dyDescent="0.2">
      <c r="A51" s="12"/>
      <c r="B51" s="1"/>
      <c r="C51" s="1"/>
      <c r="D51" s="30"/>
    </row>
    <row r="52" spans="1:4" x14ac:dyDescent="0.2">
      <c r="A52" s="3" t="s">
        <v>65</v>
      </c>
      <c r="B52" s="57">
        <v>48</v>
      </c>
      <c r="C52" s="58" t="s">
        <v>66</v>
      </c>
      <c r="D52" s="59">
        <v>22648</v>
      </c>
    </row>
    <row r="53" spans="1:4" x14ac:dyDescent="0.2">
      <c r="A53" s="3" t="s">
        <v>67</v>
      </c>
      <c r="B53" s="57">
        <v>17</v>
      </c>
      <c r="C53" s="58" t="s">
        <v>68</v>
      </c>
      <c r="D53" s="59">
        <v>23498</v>
      </c>
    </row>
    <row r="54" spans="1:4" x14ac:dyDescent="0.2">
      <c r="A54" s="3" t="s">
        <v>69</v>
      </c>
      <c r="B54" s="60">
        <v>3250</v>
      </c>
      <c r="C54" s="58" t="s">
        <v>70</v>
      </c>
      <c r="D54" s="59">
        <v>30000</v>
      </c>
    </row>
    <row r="55" spans="1:4" x14ac:dyDescent="0.2">
      <c r="A55" s="12"/>
      <c r="B55" s="1"/>
      <c r="C55" s="1"/>
      <c r="D55" s="30"/>
    </row>
    <row r="56" spans="1:4" ht="181.5" customHeight="1" x14ac:dyDescent="0.2">
      <c r="A56" s="80" t="s">
        <v>74</v>
      </c>
      <c r="B56" s="80"/>
      <c r="C56" s="80"/>
      <c r="D56" s="80"/>
    </row>
    <row r="57" spans="1:4" x14ac:dyDescent="0.2">
      <c r="A57" s="1"/>
      <c r="B57" s="13"/>
      <c r="C57" s="3"/>
      <c r="D57" s="14"/>
    </row>
    <row r="58" spans="1:4" x14ac:dyDescent="0.2">
      <c r="A58" s="1"/>
      <c r="B58" s="13"/>
      <c r="C58" s="3"/>
      <c r="D58" s="14"/>
    </row>
    <row r="59" spans="1:4" x14ac:dyDescent="0.2">
      <c r="A59" s="27" t="s">
        <v>46</v>
      </c>
      <c r="B59" s="1"/>
      <c r="C59" s="1"/>
      <c r="D59" s="1"/>
    </row>
    <row r="60" spans="1:4" x14ac:dyDescent="0.2">
      <c r="A60" s="27"/>
      <c r="B60" s="1"/>
      <c r="C60" s="1"/>
      <c r="D60" s="1"/>
    </row>
    <row r="61" spans="1:4" x14ac:dyDescent="0.2">
      <c r="A61" s="12" t="s">
        <v>75</v>
      </c>
      <c r="B61" s="13"/>
      <c r="C61" s="3"/>
      <c r="D61" s="14"/>
    </row>
    <row r="62" spans="1:4" x14ac:dyDescent="0.2">
      <c r="A62" s="12"/>
      <c r="B62" s="13"/>
      <c r="C62" s="3"/>
      <c r="D62" s="14"/>
    </row>
    <row r="63" spans="1:4" ht="36" customHeight="1" x14ac:dyDescent="0.2">
      <c r="A63" s="79" t="s">
        <v>76</v>
      </c>
      <c r="B63" s="79"/>
      <c r="C63" s="79"/>
      <c r="D63" s="79"/>
    </row>
    <row r="64" spans="1:4" x14ac:dyDescent="0.2">
      <c r="A64" s="12"/>
      <c r="B64" s="1"/>
      <c r="C64" s="1"/>
      <c r="D64" s="30"/>
    </row>
    <row r="65" spans="1:5" x14ac:dyDescent="0.2">
      <c r="A65" s="1"/>
      <c r="B65" s="61"/>
      <c r="C65" s="58" t="s">
        <v>68</v>
      </c>
      <c r="D65" s="59">
        <v>6002</v>
      </c>
    </row>
    <row r="66" spans="1:5" x14ac:dyDescent="0.2">
      <c r="A66" s="3" t="s">
        <v>69</v>
      </c>
      <c r="B66" s="59">
        <v>3153</v>
      </c>
      <c r="C66" s="58" t="s">
        <v>70</v>
      </c>
      <c r="D66" s="59">
        <v>10252</v>
      </c>
    </row>
    <row r="67" spans="1:5" x14ac:dyDescent="0.2">
      <c r="A67" s="12"/>
      <c r="B67" s="1"/>
      <c r="C67" s="1"/>
      <c r="D67" s="30"/>
    </row>
    <row r="68" spans="1:5" ht="248.25" customHeight="1" x14ac:dyDescent="0.2">
      <c r="A68" s="80" t="s">
        <v>77</v>
      </c>
      <c r="B68" s="80"/>
      <c r="C68" s="80"/>
      <c r="D68" s="80"/>
      <c r="E68" s="45"/>
    </row>
    <row r="69" spans="1:5" x14ac:dyDescent="0.2">
      <c r="A69" s="1"/>
      <c r="B69" s="13"/>
      <c r="C69" s="3"/>
      <c r="D69" s="14"/>
    </row>
    <row r="70" spans="1:5" x14ac:dyDescent="0.2">
      <c r="A70" s="1"/>
      <c r="B70" s="13"/>
      <c r="C70" s="3"/>
      <c r="D70" s="14"/>
    </row>
    <row r="71" spans="1:5" x14ac:dyDescent="0.2">
      <c r="A71" s="12" t="s">
        <v>78</v>
      </c>
      <c r="B71" s="13"/>
      <c r="C71" s="3"/>
      <c r="D71" s="14"/>
    </row>
    <row r="72" spans="1:5" x14ac:dyDescent="0.2">
      <c r="A72" s="12"/>
      <c r="B72" s="1"/>
      <c r="C72" s="1"/>
      <c r="D72" s="30"/>
    </row>
    <row r="73" spans="1:5" x14ac:dyDescent="0.2">
      <c r="A73" s="3" t="s">
        <v>79</v>
      </c>
      <c r="B73" s="57">
        <v>13</v>
      </c>
      <c r="C73" s="58" t="s">
        <v>80</v>
      </c>
      <c r="D73" s="59">
        <v>847449</v>
      </c>
    </row>
    <row r="74" spans="1:5" x14ac:dyDescent="0.2">
      <c r="A74" s="3"/>
      <c r="B74" s="61"/>
      <c r="C74" s="58" t="s">
        <v>81</v>
      </c>
      <c r="D74" s="59">
        <v>528644</v>
      </c>
    </row>
    <row r="75" spans="1:5" x14ac:dyDescent="0.2">
      <c r="A75" s="12"/>
      <c r="B75" s="1"/>
      <c r="C75" s="1"/>
      <c r="D75" s="30"/>
    </row>
    <row r="76" spans="1:5" ht="151.5" customHeight="1" x14ac:dyDescent="0.2">
      <c r="A76" s="80" t="s">
        <v>82</v>
      </c>
      <c r="B76" s="80"/>
      <c r="C76" s="80"/>
      <c r="D76" s="80"/>
    </row>
    <row r="77" spans="1:5" x14ac:dyDescent="0.2">
      <c r="A77" s="12"/>
      <c r="B77" s="13"/>
      <c r="C77" s="3"/>
      <c r="D77" s="14"/>
    </row>
    <row r="78" spans="1:5" x14ac:dyDescent="0.2">
      <c r="A78" s="12"/>
      <c r="B78" s="13"/>
      <c r="C78" s="3"/>
      <c r="D78" s="14"/>
    </row>
    <row r="79" spans="1:5" x14ac:dyDescent="0.2">
      <c r="A79" s="12" t="s">
        <v>83</v>
      </c>
      <c r="B79" s="1"/>
      <c r="C79" s="1"/>
      <c r="D79" s="30"/>
    </row>
    <row r="80" spans="1:5" x14ac:dyDescent="0.2">
      <c r="A80" s="12"/>
      <c r="B80" s="1"/>
      <c r="C80" s="1"/>
      <c r="D80" s="30"/>
    </row>
    <row r="81" spans="1:11" x14ac:dyDescent="0.2">
      <c r="A81" s="58"/>
      <c r="B81" s="61"/>
      <c r="C81" s="58" t="s">
        <v>84</v>
      </c>
      <c r="D81" s="59">
        <v>278965</v>
      </c>
    </row>
    <row r="82" spans="1:11" x14ac:dyDescent="0.2">
      <c r="A82" s="58"/>
      <c r="B82" s="61"/>
      <c r="C82" s="58" t="s">
        <v>85</v>
      </c>
      <c r="D82" s="59">
        <v>105253</v>
      </c>
    </row>
    <row r="83" spans="1:11" x14ac:dyDescent="0.2">
      <c r="A83" s="12"/>
      <c r="B83" s="1"/>
      <c r="C83" s="1"/>
      <c r="D83" s="30"/>
    </row>
    <row r="84" spans="1:11" ht="229.5" customHeight="1" x14ac:dyDescent="0.2">
      <c r="A84" s="79" t="s">
        <v>86</v>
      </c>
      <c r="B84" s="79"/>
      <c r="C84" s="79"/>
      <c r="D84" s="79"/>
    </row>
    <row r="85" spans="1:11" x14ac:dyDescent="0.2">
      <c r="A85" s="12"/>
      <c r="B85" s="13"/>
      <c r="C85" s="3"/>
      <c r="D85" s="14"/>
    </row>
    <row r="86" spans="1:11" x14ac:dyDescent="0.2">
      <c r="A86" s="12"/>
      <c r="B86" s="13"/>
      <c r="C86" s="3"/>
      <c r="D86" s="14"/>
    </row>
    <row r="87" spans="1:11" x14ac:dyDescent="0.2">
      <c r="A87" s="27" t="s">
        <v>50</v>
      </c>
      <c r="B87" s="1"/>
      <c r="C87" s="1"/>
      <c r="D87" s="1"/>
    </row>
    <row r="88" spans="1:11" x14ac:dyDescent="0.2">
      <c r="A88" s="27"/>
      <c r="B88" s="1"/>
      <c r="C88" s="1"/>
      <c r="D88" s="1"/>
    </row>
    <row r="89" spans="1:11" x14ac:dyDescent="0.2">
      <c r="A89" s="12" t="s">
        <v>87</v>
      </c>
      <c r="B89" s="28"/>
      <c r="C89" s="3"/>
      <c r="D89" s="29"/>
    </row>
    <row r="90" spans="1:11" x14ac:dyDescent="0.2">
      <c r="A90" s="12"/>
      <c r="B90" s="28"/>
      <c r="C90" s="3"/>
      <c r="D90" s="29"/>
    </row>
    <row r="91" spans="1:11" ht="244.5" customHeight="1" x14ac:dyDescent="0.2">
      <c r="A91" s="79" t="s">
        <v>88</v>
      </c>
      <c r="B91" s="79"/>
      <c r="C91" s="79"/>
      <c r="D91" s="79"/>
      <c r="E91" s="46"/>
    </row>
    <row r="92" spans="1:11" x14ac:dyDescent="0.2">
      <c r="A92" s="12"/>
      <c r="B92" s="28"/>
      <c r="C92" s="3"/>
      <c r="D92" s="29"/>
    </row>
    <row r="93" spans="1:11" ht="16" thickBot="1" x14ac:dyDescent="0.25">
      <c r="A93" s="82" t="s">
        <v>89</v>
      </c>
      <c r="B93" s="83"/>
      <c r="C93" s="62" t="s">
        <v>90</v>
      </c>
      <c r="D93" s="63" t="s">
        <v>91</v>
      </c>
    </row>
    <row r="94" spans="1:11" s="1" customFormat="1" x14ac:dyDescent="0.2">
      <c r="A94" s="47" t="s">
        <v>92</v>
      </c>
      <c r="B94" s="48"/>
      <c r="C94" s="64">
        <v>1740</v>
      </c>
      <c r="D94" s="65">
        <v>6615</v>
      </c>
      <c r="E94" s="86"/>
      <c r="H94"/>
      <c r="I94"/>
      <c r="J94"/>
      <c r="K94"/>
    </row>
    <row r="95" spans="1:11" s="1" customFormat="1" x14ac:dyDescent="0.2">
      <c r="A95" s="47" t="s">
        <v>93</v>
      </c>
      <c r="B95" s="49"/>
      <c r="C95" s="65">
        <v>1388</v>
      </c>
      <c r="D95" s="65">
        <v>5191</v>
      </c>
      <c r="E95" s="86"/>
      <c r="F95" s="30"/>
    </row>
    <row r="96" spans="1:11" s="1" customFormat="1" x14ac:dyDescent="0.2">
      <c r="A96" s="47" t="s">
        <v>94</v>
      </c>
      <c r="B96" s="48"/>
      <c r="C96" s="64">
        <v>1321</v>
      </c>
      <c r="D96" s="65">
        <v>3999</v>
      </c>
      <c r="E96" s="86"/>
    </row>
    <row r="97" spans="1:11" s="1" customFormat="1" ht="13.5" customHeight="1" x14ac:dyDescent="0.2">
      <c r="A97" s="50"/>
      <c r="B97" s="50"/>
      <c r="C97" s="50"/>
      <c r="D97" s="50"/>
      <c r="E97" s="86"/>
    </row>
    <row r="98" spans="1:11" s="1" customFormat="1" ht="37.5" customHeight="1" thickBot="1" x14ac:dyDescent="0.25">
      <c r="A98" s="88" t="s">
        <v>95</v>
      </c>
      <c r="B98" s="88"/>
      <c r="C98" s="78" t="s">
        <v>90</v>
      </c>
      <c r="D98" s="66" t="s">
        <v>91</v>
      </c>
      <c r="E98" s="86"/>
      <c r="H98"/>
      <c r="I98"/>
      <c r="J98"/>
      <c r="K98"/>
    </row>
    <row r="99" spans="1:11" s="1" customFormat="1" x14ac:dyDescent="0.2">
      <c r="A99" s="67" t="s">
        <v>96</v>
      </c>
      <c r="B99" s="68"/>
      <c r="C99" s="69">
        <v>44</v>
      </c>
      <c r="D99" s="70">
        <v>44</v>
      </c>
      <c r="E99" s="86"/>
      <c r="H99"/>
      <c r="I99"/>
      <c r="J99"/>
      <c r="K99"/>
    </row>
    <row r="100" spans="1:11" s="1" customFormat="1" x14ac:dyDescent="0.2">
      <c r="A100" s="67"/>
      <c r="B100" s="68"/>
      <c r="C100" s="69"/>
      <c r="D100" s="70"/>
      <c r="E100" s="86"/>
      <c r="H100"/>
      <c r="I100"/>
      <c r="J100"/>
      <c r="K100"/>
    </row>
    <row r="101" spans="1:11" x14ac:dyDescent="0.2">
      <c r="A101" s="67" t="s">
        <v>97</v>
      </c>
      <c r="B101" s="71"/>
      <c r="C101" s="70">
        <v>72</v>
      </c>
      <c r="D101" s="70">
        <v>210</v>
      </c>
      <c r="E101" s="86"/>
    </row>
    <row r="102" spans="1:11" x14ac:dyDescent="0.2">
      <c r="A102" s="72"/>
      <c r="B102" s="73" t="s">
        <v>98</v>
      </c>
      <c r="C102" s="74">
        <v>23</v>
      </c>
      <c r="D102" s="74">
        <v>61</v>
      </c>
      <c r="E102" s="86"/>
    </row>
    <row r="103" spans="1:11" x14ac:dyDescent="0.2">
      <c r="A103" s="72"/>
      <c r="B103" s="73" t="s">
        <v>99</v>
      </c>
      <c r="C103" s="74">
        <v>37</v>
      </c>
      <c r="D103" s="74">
        <v>122</v>
      </c>
      <c r="E103" s="86"/>
    </row>
    <row r="104" spans="1:11" x14ac:dyDescent="0.2">
      <c r="A104" s="72"/>
      <c r="B104" s="73" t="s">
        <v>100</v>
      </c>
      <c r="C104" s="74">
        <v>12</v>
      </c>
      <c r="D104" s="74">
        <v>27</v>
      </c>
      <c r="E104" s="86"/>
    </row>
    <row r="105" spans="1:11" x14ac:dyDescent="0.2">
      <c r="A105" s="72"/>
      <c r="B105" s="73"/>
      <c r="C105" s="74"/>
      <c r="D105" s="74"/>
      <c r="E105" s="86"/>
    </row>
    <row r="106" spans="1:11" x14ac:dyDescent="0.2">
      <c r="A106" s="67" t="s">
        <v>101</v>
      </c>
      <c r="B106" s="71"/>
      <c r="C106" s="70">
        <v>303</v>
      </c>
      <c r="D106" s="70">
        <v>303</v>
      </c>
      <c r="E106" s="86"/>
    </row>
    <row r="107" spans="1:11" x14ac:dyDescent="0.2">
      <c r="A107" s="72"/>
      <c r="B107" s="73" t="s">
        <v>102</v>
      </c>
      <c r="C107" s="74">
        <v>303</v>
      </c>
      <c r="D107" s="74">
        <v>303</v>
      </c>
      <c r="E107" s="86"/>
    </row>
    <row r="108" spans="1:11" s="1" customFormat="1" x14ac:dyDescent="0.2">
      <c r="A108" s="72"/>
      <c r="B108" s="73"/>
      <c r="C108" s="74"/>
      <c r="D108" s="74"/>
      <c r="E108" s="86"/>
    </row>
    <row r="109" spans="1:11" s="1" customFormat="1" x14ac:dyDescent="0.2">
      <c r="A109" s="67" t="s">
        <v>103</v>
      </c>
      <c r="B109" s="68"/>
      <c r="C109" s="69">
        <v>195</v>
      </c>
      <c r="D109" s="70">
        <v>1226</v>
      </c>
      <c r="E109" s="86"/>
    </row>
    <row r="110" spans="1:11" s="1" customFormat="1" x14ac:dyDescent="0.2">
      <c r="A110" s="67"/>
      <c r="B110" s="73" t="s">
        <v>104</v>
      </c>
      <c r="C110" s="75">
        <v>104</v>
      </c>
      <c r="D110" s="74">
        <v>409</v>
      </c>
      <c r="E110" s="86"/>
    </row>
    <row r="111" spans="1:11" x14ac:dyDescent="0.2">
      <c r="A111" s="67"/>
      <c r="B111" s="73" t="s">
        <v>105</v>
      </c>
      <c r="C111" s="75">
        <v>44</v>
      </c>
      <c r="D111" s="74">
        <v>199</v>
      </c>
      <c r="E111" s="86"/>
    </row>
    <row r="112" spans="1:11" s="1" customFormat="1" x14ac:dyDescent="0.2">
      <c r="A112" s="67"/>
      <c r="B112" s="73" t="s">
        <v>106</v>
      </c>
      <c r="C112" s="75">
        <v>7</v>
      </c>
      <c r="D112" s="74">
        <v>18</v>
      </c>
      <c r="E112" s="86"/>
    </row>
    <row r="113" spans="1:5" s="1" customFormat="1" ht="30" customHeight="1" x14ac:dyDescent="0.2">
      <c r="A113" s="84" t="s">
        <v>107</v>
      </c>
      <c r="B113" s="84"/>
      <c r="C113" s="75">
        <v>40</v>
      </c>
      <c r="D113" s="74">
        <v>600</v>
      </c>
      <c r="E113" s="86"/>
    </row>
    <row r="114" spans="1:5" s="1" customFormat="1" ht="13.5" customHeight="1" x14ac:dyDescent="0.2">
      <c r="A114" s="67"/>
      <c r="B114" s="73"/>
      <c r="C114" s="76"/>
      <c r="D114" s="68"/>
      <c r="E114" s="86"/>
    </row>
    <row r="115" spans="1:5" s="1" customFormat="1" x14ac:dyDescent="0.2">
      <c r="A115" s="67" t="s">
        <v>108</v>
      </c>
      <c r="B115" s="68"/>
      <c r="C115" s="69">
        <v>24</v>
      </c>
      <c r="D115" s="70">
        <v>36</v>
      </c>
      <c r="E115" s="86"/>
    </row>
    <row r="116" spans="1:5" s="1" customFormat="1" ht="16" x14ac:dyDescent="0.2">
      <c r="A116" s="67"/>
      <c r="B116" s="77" t="s">
        <v>109</v>
      </c>
      <c r="C116" s="75">
        <v>1</v>
      </c>
      <c r="D116" s="74">
        <v>1</v>
      </c>
      <c r="E116" s="86"/>
    </row>
    <row r="117" spans="1:5" s="1" customFormat="1" ht="14.25" customHeight="1" x14ac:dyDescent="0.2">
      <c r="A117" s="85" t="s">
        <v>110</v>
      </c>
      <c r="B117" s="85"/>
      <c r="C117" s="75">
        <v>14</v>
      </c>
      <c r="D117" s="74">
        <v>16</v>
      </c>
      <c r="E117" s="86"/>
    </row>
    <row r="118" spans="1:5" s="1" customFormat="1" ht="14.25" customHeight="1" x14ac:dyDescent="0.2">
      <c r="A118" s="85" t="s">
        <v>111</v>
      </c>
      <c r="B118" s="85"/>
      <c r="C118" s="75">
        <v>9</v>
      </c>
      <c r="D118" s="74">
        <v>19</v>
      </c>
      <c r="E118" s="86"/>
    </row>
    <row r="119" spans="1:5" s="1" customFormat="1" x14ac:dyDescent="0.2">
      <c r="A119" s="67"/>
      <c r="B119" s="68"/>
      <c r="C119" s="75"/>
      <c r="D119" s="74"/>
      <c r="E119" s="86"/>
    </row>
    <row r="120" spans="1:5" s="1" customFormat="1" x14ac:dyDescent="0.2">
      <c r="A120" s="67" t="s">
        <v>112</v>
      </c>
      <c r="B120" s="73"/>
      <c r="C120" s="69">
        <v>5</v>
      </c>
      <c r="D120" s="69">
        <v>10</v>
      </c>
      <c r="E120" s="56"/>
    </row>
    <row r="121" spans="1:5" s="1" customFormat="1" x14ac:dyDescent="0.2">
      <c r="A121" s="67"/>
      <c r="B121" s="73" t="s">
        <v>113</v>
      </c>
      <c r="C121" s="75">
        <v>0</v>
      </c>
      <c r="D121" s="75">
        <v>0</v>
      </c>
      <c r="E121" s="56"/>
    </row>
    <row r="122" spans="1:5" s="1" customFormat="1" x14ac:dyDescent="0.2">
      <c r="A122" s="67"/>
      <c r="B122" s="73" t="s">
        <v>114</v>
      </c>
      <c r="C122" s="75">
        <v>5</v>
      </c>
      <c r="D122" s="75">
        <v>10</v>
      </c>
      <c r="E122" s="56"/>
    </row>
    <row r="123" spans="1:5" s="1" customFormat="1" x14ac:dyDescent="0.2">
      <c r="E123" s="34"/>
    </row>
    <row r="124" spans="1:5" x14ac:dyDescent="0.2">
      <c r="A124" s="1"/>
      <c r="B124" s="28"/>
      <c r="C124" s="3"/>
      <c r="D124" s="29"/>
    </row>
    <row r="125" spans="1:5" x14ac:dyDescent="0.2">
      <c r="A125" s="12" t="s">
        <v>115</v>
      </c>
      <c r="B125" s="13"/>
      <c r="C125" s="3"/>
      <c r="D125" s="14"/>
    </row>
    <row r="126" spans="1:5" x14ac:dyDescent="0.2">
      <c r="A126" s="12"/>
      <c r="B126" s="13"/>
      <c r="C126" s="3"/>
      <c r="D126" s="14"/>
    </row>
    <row r="127" spans="1:5" ht="73.5" customHeight="1" x14ac:dyDescent="0.2">
      <c r="A127" s="81" t="s">
        <v>116</v>
      </c>
      <c r="B127" s="79"/>
      <c r="C127" s="79"/>
      <c r="D127" s="79"/>
    </row>
    <row r="128" spans="1:5" x14ac:dyDescent="0.2">
      <c r="A128" s="12"/>
      <c r="B128" s="13"/>
      <c r="C128" s="3"/>
      <c r="D128" s="14"/>
    </row>
    <row r="129" spans="1:4" x14ac:dyDescent="0.2">
      <c r="A129" s="12" t="s">
        <v>117</v>
      </c>
      <c r="B129" s="1"/>
      <c r="C129" s="1"/>
      <c r="D129" s="30"/>
    </row>
    <row r="130" spans="1:4" x14ac:dyDescent="0.2">
      <c r="A130" s="12"/>
      <c r="B130" s="1"/>
      <c r="C130" s="1"/>
      <c r="D130" s="30"/>
    </row>
    <row r="131" spans="1:4" x14ac:dyDescent="0.2">
      <c r="A131" s="3"/>
      <c r="B131" s="28"/>
      <c r="C131" s="3" t="s">
        <v>118</v>
      </c>
      <c r="D131" s="59">
        <v>340083</v>
      </c>
    </row>
    <row r="132" spans="1:4" x14ac:dyDescent="0.2">
      <c r="C132" s="3" t="s">
        <v>119</v>
      </c>
      <c r="D132" s="59">
        <v>109808</v>
      </c>
    </row>
    <row r="133" spans="1:4" x14ac:dyDescent="0.2">
      <c r="A133" s="12"/>
      <c r="B133" s="1"/>
      <c r="C133" s="1"/>
      <c r="D133" s="30"/>
    </row>
    <row r="134" spans="1:4" ht="163.5" customHeight="1" x14ac:dyDescent="0.2">
      <c r="A134" s="79" t="s">
        <v>120</v>
      </c>
      <c r="B134" s="79"/>
      <c r="C134" s="79"/>
      <c r="D134" s="79"/>
    </row>
    <row r="135" spans="1:4" x14ac:dyDescent="0.2">
      <c r="A135" s="12"/>
      <c r="B135" s="1"/>
      <c r="C135" s="1"/>
      <c r="D135" s="30"/>
    </row>
    <row r="136" spans="1:4" x14ac:dyDescent="0.2">
      <c r="A136" s="2"/>
      <c r="B136" s="2"/>
      <c r="C136" s="2"/>
      <c r="D136" s="2"/>
    </row>
  </sheetData>
  <mergeCells count="19">
    <mergeCell ref="E94:E119"/>
    <mergeCell ref="A56:D56"/>
    <mergeCell ref="A30:D30"/>
    <mergeCell ref="A35:D35"/>
    <mergeCell ref="A39:D39"/>
    <mergeCell ref="A45:D45"/>
    <mergeCell ref="A50:D50"/>
    <mergeCell ref="A98:B98"/>
    <mergeCell ref="A127:D127"/>
    <mergeCell ref="A134:D134"/>
    <mergeCell ref="A63:D63"/>
    <mergeCell ref="A68:D68"/>
    <mergeCell ref="A76:D76"/>
    <mergeCell ref="A84:D84"/>
    <mergeCell ref="A91:D91"/>
    <mergeCell ref="A93:B93"/>
    <mergeCell ref="A113:B113"/>
    <mergeCell ref="A117:B117"/>
    <mergeCell ref="A118:B118"/>
  </mergeCells>
  <pageMargins left="0.7" right="0.7" top="0.75" bottom="0.75" header="0.3" footer="0.3"/>
  <pageSetup scale="78" fitToHeight="0" orientation="portrait" r:id="rId1"/>
  <headerFooter differentFirst="1"/>
  <rowBreaks count="5" manualBreakCount="5">
    <brk id="32" max="16383" man="1"/>
    <brk id="58" max="16383" man="1"/>
    <brk id="78" max="16383" man="1"/>
    <brk id="86" max="16383" man="1"/>
    <brk id="1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8"/>
  <sheetViews>
    <sheetView zoomScale="120" zoomScaleNormal="120" zoomScaleSheetLayoutView="96" workbookViewId="0">
      <selection activeCell="G25" sqref="G25"/>
    </sheetView>
  </sheetViews>
  <sheetFormatPr baseColWidth="10" defaultColWidth="8.83203125" defaultRowHeight="15" x14ac:dyDescent="0.2"/>
  <cols>
    <col min="1" max="1" width="38.6640625" customWidth="1"/>
    <col min="2" max="2" width="23.5" bestFit="1" customWidth="1"/>
    <col min="3" max="4" width="18.6640625" customWidth="1"/>
  </cols>
  <sheetData>
    <row r="1" spans="1:8" s="1" customFormat="1" ht="19" x14ac:dyDescent="0.2">
      <c r="A1" s="23" t="s">
        <v>121</v>
      </c>
      <c r="B1" s="21"/>
      <c r="C1" s="21"/>
      <c r="D1" s="25">
        <f ca="1">TODAY()</f>
        <v>45341</v>
      </c>
    </row>
    <row r="2" spans="1:8" s="1" customFormat="1" x14ac:dyDescent="0.2"/>
    <row r="3" spans="1:8" s="1" customFormat="1" x14ac:dyDescent="0.2">
      <c r="A3" s="4" t="s">
        <v>2</v>
      </c>
      <c r="B3" s="5" t="s">
        <v>3</v>
      </c>
      <c r="C3" s="5" t="s">
        <v>39</v>
      </c>
      <c r="D3" s="6" t="s">
        <v>5</v>
      </c>
      <c r="H3" s="2"/>
    </row>
    <row r="4" spans="1:8" s="1" customFormat="1" x14ac:dyDescent="0.2">
      <c r="A4" s="7" t="s">
        <v>122</v>
      </c>
      <c r="B4" s="42">
        <v>908825</v>
      </c>
      <c r="C4" s="42">
        <v>736722.75</v>
      </c>
      <c r="D4" s="9">
        <f>B4-C4</f>
        <v>172102.25</v>
      </c>
    </row>
    <row r="5" spans="1:8" s="1" customFormat="1" x14ac:dyDescent="0.2">
      <c r="A5" s="7" t="s">
        <v>123</v>
      </c>
      <c r="B5" s="54">
        <v>1268161</v>
      </c>
      <c r="C5" s="54">
        <v>1216642.8600000003</v>
      </c>
      <c r="D5" s="9">
        <f t="shared" ref="D5:D8" si="0">B5-C5</f>
        <v>51518.139999999665</v>
      </c>
    </row>
    <row r="6" spans="1:8" s="1" customFormat="1" x14ac:dyDescent="0.2">
      <c r="A6" s="7" t="s">
        <v>124</v>
      </c>
      <c r="B6" s="54">
        <v>1259576</v>
      </c>
      <c r="C6" s="54">
        <v>1180107.75</v>
      </c>
      <c r="D6" s="9">
        <f t="shared" si="0"/>
        <v>79468.25</v>
      </c>
    </row>
    <row r="7" spans="1:8" s="1" customFormat="1" x14ac:dyDescent="0.2">
      <c r="A7" s="7" t="s">
        <v>125</v>
      </c>
      <c r="B7" s="54">
        <v>855131</v>
      </c>
      <c r="C7" s="54">
        <v>728635.23</v>
      </c>
      <c r="D7" s="9">
        <f t="shared" si="0"/>
        <v>126495.77000000002</v>
      </c>
    </row>
    <row r="8" spans="1:8" s="1" customFormat="1" ht="15" customHeight="1" x14ac:dyDescent="0.2">
      <c r="A8" s="7" t="s">
        <v>126</v>
      </c>
      <c r="B8" s="54">
        <v>355088</v>
      </c>
      <c r="C8" s="54">
        <v>540487.48</v>
      </c>
      <c r="D8" s="9">
        <f t="shared" si="0"/>
        <v>-185399.47999999998</v>
      </c>
    </row>
    <row r="9" spans="1:8" s="1" customFormat="1" ht="18" x14ac:dyDescent="0.35">
      <c r="A9" s="7"/>
      <c r="B9" s="52"/>
      <c r="C9" s="52"/>
      <c r="D9" s="53"/>
    </row>
    <row r="10" spans="1:8" s="1" customFormat="1" x14ac:dyDescent="0.2">
      <c r="A10" s="10" t="s">
        <v>127</v>
      </c>
      <c r="B10" s="40">
        <f>SUM(B4:B8)+239985</f>
        <v>4886766</v>
      </c>
      <c r="C10" s="40">
        <f>SUM(C4:C8)+239985</f>
        <v>4642581.07</v>
      </c>
      <c r="D10" s="41">
        <f>SUM(D4:D8)</f>
        <v>244184.9299999997</v>
      </c>
    </row>
    <row r="11" spans="1:8" s="1" customFormat="1" x14ac:dyDescent="0.2"/>
    <row r="12" spans="1:8" s="1" customFormat="1" x14ac:dyDescent="0.2">
      <c r="A12" s="12" t="s">
        <v>128</v>
      </c>
    </row>
    <row r="13" spans="1:8" s="1" customFormat="1" ht="67.5" customHeight="1" x14ac:dyDescent="0.2">
      <c r="A13" s="80" t="s">
        <v>129</v>
      </c>
      <c r="B13" s="79"/>
      <c r="C13" s="79"/>
      <c r="D13" s="79"/>
    </row>
    <row r="14" spans="1:8" s="1" customFormat="1" x14ac:dyDescent="0.2"/>
    <row r="15" spans="1:8" s="1" customFormat="1" x14ac:dyDescent="0.2">
      <c r="A15" s="12" t="s">
        <v>130</v>
      </c>
      <c r="B15" s="13"/>
      <c r="C15" s="3"/>
      <c r="D15" s="14"/>
    </row>
    <row r="16" spans="1:8" s="1" customFormat="1" ht="93.75" customHeight="1" x14ac:dyDescent="0.2">
      <c r="A16" s="89" t="s">
        <v>131</v>
      </c>
      <c r="B16" s="89"/>
      <c r="C16" s="89"/>
      <c r="D16" s="89"/>
    </row>
    <row r="17" spans="1:4" s="1" customFormat="1" x14ac:dyDescent="0.2">
      <c r="A17" s="2"/>
      <c r="B17" s="2"/>
      <c r="C17" s="2"/>
      <c r="D17" s="2"/>
    </row>
    <row r="18" spans="1:4" s="1" customFormat="1" x14ac:dyDescent="0.2">
      <c r="A18" s="12" t="s">
        <v>132</v>
      </c>
      <c r="B18" s="13"/>
      <c r="C18" s="3"/>
      <c r="D18" s="14"/>
    </row>
    <row r="19" spans="1:4" s="1" customFormat="1" ht="81" customHeight="1" x14ac:dyDescent="0.2">
      <c r="A19" s="89" t="s">
        <v>133</v>
      </c>
      <c r="B19" s="89"/>
      <c r="C19" s="89"/>
      <c r="D19" s="89"/>
    </row>
    <row r="20" spans="1:4" s="1" customFormat="1" ht="15" customHeight="1" x14ac:dyDescent="0.2">
      <c r="A20" s="2"/>
      <c r="B20" s="2"/>
      <c r="C20" s="2"/>
      <c r="D20" s="2"/>
    </row>
    <row r="21" spans="1:4" s="1" customFormat="1" x14ac:dyDescent="0.2">
      <c r="A21" s="12" t="s">
        <v>134</v>
      </c>
      <c r="B21" s="13"/>
      <c r="C21" s="3"/>
      <c r="D21" s="14"/>
    </row>
    <row r="22" spans="1:4" s="1" customFormat="1" ht="51.75" customHeight="1" x14ac:dyDescent="0.2">
      <c r="A22" s="89" t="s">
        <v>135</v>
      </c>
      <c r="B22" s="89"/>
      <c r="C22" s="89"/>
      <c r="D22" s="89"/>
    </row>
    <row r="24" spans="1:4" x14ac:dyDescent="0.2">
      <c r="A24" s="12" t="s">
        <v>136</v>
      </c>
      <c r="B24" s="13"/>
      <c r="C24" s="3"/>
      <c r="D24" s="14"/>
    </row>
    <row r="25" spans="1:4" ht="70.5" customHeight="1" x14ac:dyDescent="0.2">
      <c r="A25" s="89" t="s">
        <v>137</v>
      </c>
      <c r="B25" s="89"/>
      <c r="C25" s="89"/>
      <c r="D25" s="89"/>
    </row>
    <row r="27" spans="1:4" x14ac:dyDescent="0.2">
      <c r="A27" s="32"/>
    </row>
    <row r="28" spans="1:4" x14ac:dyDescent="0.2">
      <c r="A28" s="33"/>
    </row>
  </sheetData>
  <mergeCells count="5">
    <mergeCell ref="A13:D13"/>
    <mergeCell ref="A16:D16"/>
    <mergeCell ref="A19:D19"/>
    <mergeCell ref="A22:D22"/>
    <mergeCell ref="A25:D25"/>
  </mergeCells>
  <pageMargins left="0.7" right="0.7" top="0.75" bottom="0.75" header="0.3" footer="0.3"/>
  <pageSetup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1"/>
  <sheetViews>
    <sheetView tabSelected="1" zoomScale="120" zoomScaleNormal="120" workbookViewId="0">
      <selection activeCell="A18" sqref="A18:D18"/>
    </sheetView>
  </sheetViews>
  <sheetFormatPr baseColWidth="10" defaultColWidth="8.83203125" defaultRowHeight="15" x14ac:dyDescent="0.2"/>
  <cols>
    <col min="1" max="1" width="38.6640625" customWidth="1"/>
    <col min="2" max="2" width="23.5" bestFit="1" customWidth="1"/>
    <col min="3" max="4" width="18.6640625" customWidth="1"/>
  </cols>
  <sheetData>
    <row r="1" spans="1:8" s="1" customFormat="1" ht="19" x14ac:dyDescent="0.2">
      <c r="A1" s="23" t="s">
        <v>138</v>
      </c>
      <c r="B1" s="21"/>
      <c r="C1" s="21"/>
      <c r="D1" s="25">
        <f ca="1">TODAY()</f>
        <v>45341</v>
      </c>
    </row>
    <row r="2" spans="1:8" s="1" customFormat="1" x14ac:dyDescent="0.2"/>
    <row r="3" spans="1:8" s="1" customFormat="1" x14ac:dyDescent="0.2">
      <c r="A3" s="4" t="s">
        <v>2</v>
      </c>
      <c r="B3" s="5" t="s">
        <v>3</v>
      </c>
      <c r="C3" s="5" t="s">
        <v>39</v>
      </c>
      <c r="D3" s="6" t="s">
        <v>5</v>
      </c>
      <c r="H3" s="2"/>
    </row>
    <row r="4" spans="1:8" s="1" customFormat="1" x14ac:dyDescent="0.2">
      <c r="A4" s="7" t="s">
        <v>6</v>
      </c>
      <c r="B4" s="8">
        <f>4995207-SUM(B5:B7)</f>
        <v>4526378</v>
      </c>
      <c r="C4" s="8">
        <f>4730292.64-SUM(C5:C7)</f>
        <v>4380367.8099999996</v>
      </c>
      <c r="D4" s="9">
        <f>B4-C4</f>
        <v>146010.19000000041</v>
      </c>
    </row>
    <row r="5" spans="1:8" s="1" customFormat="1" x14ac:dyDescent="0.2">
      <c r="A5" s="7" t="s">
        <v>7</v>
      </c>
      <c r="B5" s="43">
        <v>336624</v>
      </c>
      <c r="C5" s="43">
        <v>215680.43</v>
      </c>
      <c r="D5" s="9">
        <f>B5-C5</f>
        <v>120943.57</v>
      </c>
    </row>
    <row r="6" spans="1:8" s="1" customFormat="1" x14ac:dyDescent="0.2">
      <c r="A6" s="7" t="s">
        <v>8</v>
      </c>
      <c r="B6" s="43">
        <v>32141</v>
      </c>
      <c r="C6" s="43">
        <v>29854.58</v>
      </c>
      <c r="D6" s="9">
        <f t="shared" ref="D6:D7" si="0">B6-C6</f>
        <v>2286.4199999999983</v>
      </c>
    </row>
    <row r="7" spans="1:8" s="1" customFormat="1" x14ac:dyDescent="0.2">
      <c r="A7" s="7" t="s">
        <v>9</v>
      </c>
      <c r="B7" s="43">
        <v>100064</v>
      </c>
      <c r="C7" s="43">
        <v>104389.82</v>
      </c>
      <c r="D7" s="9">
        <f t="shared" si="0"/>
        <v>-4325.820000000007</v>
      </c>
    </row>
    <row r="8" spans="1:8" s="1" customFormat="1" x14ac:dyDescent="0.3">
      <c r="A8" s="7"/>
      <c r="B8" s="38"/>
      <c r="C8" s="38"/>
      <c r="D8" s="39"/>
    </row>
    <row r="9" spans="1:8" s="1" customFormat="1" x14ac:dyDescent="0.2">
      <c r="A9" s="10" t="s">
        <v>139</v>
      </c>
      <c r="B9" s="40">
        <f>SUM(B4:B7)+62</f>
        <v>4995269</v>
      </c>
      <c r="C9" s="40">
        <f>SUM(C4:C7)+62</f>
        <v>4730354.6399999997</v>
      </c>
      <c r="D9" s="41">
        <f>SUM(D4:D7)</f>
        <v>264914.36000000039</v>
      </c>
    </row>
    <row r="10" spans="1:8" s="1" customFormat="1" x14ac:dyDescent="0.2"/>
    <row r="11" spans="1:8" s="1" customFormat="1" x14ac:dyDescent="0.2">
      <c r="A11" s="12" t="s">
        <v>12</v>
      </c>
    </row>
    <row r="12" spans="1:8" s="1" customFormat="1" ht="409.5" customHeight="1" x14ac:dyDescent="0.2">
      <c r="A12" s="80" t="s">
        <v>140</v>
      </c>
      <c r="B12" s="79"/>
      <c r="C12" s="79"/>
      <c r="D12" s="79"/>
    </row>
    <row r="13" spans="1:8" s="1" customFormat="1" ht="11.25" customHeight="1" x14ac:dyDescent="0.2"/>
    <row r="14" spans="1:8" s="1" customFormat="1" x14ac:dyDescent="0.2">
      <c r="A14" s="12" t="s">
        <v>16</v>
      </c>
      <c r="B14" s="13"/>
      <c r="C14" s="3"/>
      <c r="D14" s="14"/>
    </row>
    <row r="15" spans="1:8" s="1" customFormat="1" ht="142.5" customHeight="1" x14ac:dyDescent="0.2">
      <c r="A15" s="79" t="s">
        <v>141</v>
      </c>
      <c r="B15" s="79"/>
      <c r="C15" s="79"/>
      <c r="D15" s="79"/>
    </row>
    <row r="16" spans="1:8" s="1" customFormat="1" x14ac:dyDescent="0.2">
      <c r="A16" s="2"/>
      <c r="B16" s="2"/>
      <c r="C16" s="2"/>
      <c r="D16" s="2"/>
    </row>
    <row r="17" spans="1:4" s="1" customFormat="1" x14ac:dyDescent="0.2">
      <c r="A17" s="12" t="s">
        <v>18</v>
      </c>
      <c r="B17" s="13"/>
      <c r="C17" s="3"/>
      <c r="D17" s="14"/>
    </row>
    <row r="18" spans="1:4" s="1" customFormat="1" ht="33.75" customHeight="1" x14ac:dyDescent="0.2">
      <c r="A18" s="79" t="s">
        <v>142</v>
      </c>
      <c r="B18" s="79"/>
      <c r="C18" s="79"/>
      <c r="D18" s="79"/>
    </row>
    <row r="19" spans="1:4" s="1" customFormat="1" ht="15" customHeight="1" x14ac:dyDescent="0.2">
      <c r="A19" s="2"/>
      <c r="B19" s="2"/>
      <c r="C19" s="2"/>
      <c r="D19" s="2"/>
    </row>
    <row r="20" spans="1:4" s="1" customFormat="1" x14ac:dyDescent="0.2">
      <c r="A20" s="12" t="s">
        <v>143</v>
      </c>
      <c r="B20" s="13"/>
      <c r="C20" s="3"/>
      <c r="D20" s="14"/>
    </row>
    <row r="21" spans="1:4" s="1" customFormat="1" ht="165.75" customHeight="1" x14ac:dyDescent="0.2">
      <c r="A21" s="90" t="s">
        <v>144</v>
      </c>
      <c r="B21" s="79"/>
      <c r="C21" s="79"/>
      <c r="D21" s="79"/>
    </row>
  </sheetData>
  <mergeCells count="4">
    <mergeCell ref="A12:D12"/>
    <mergeCell ref="A15:D15"/>
    <mergeCell ref="A18:D18"/>
    <mergeCell ref="A21:D21"/>
  </mergeCells>
  <pageMargins left="0.7" right="0.7" top="0.75" bottom="0.75" header="0.3" footer="0.3"/>
  <pageSetup scale="90" fitToHeight="0" orientation="portrait" r:id="rId1"/>
  <headerFooter differentFirst="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B8826172712F4F88751D17C194C128" ma:contentTypeVersion="13" ma:contentTypeDescription="Create a new document." ma:contentTypeScope="" ma:versionID="093c25bed1d6ec2fd5e5b92a5fd5d901">
  <xsd:schema xmlns:xsd="http://www.w3.org/2001/XMLSchema" xmlns:xs="http://www.w3.org/2001/XMLSchema" xmlns:p="http://schemas.microsoft.com/office/2006/metadata/properties" xmlns:ns3="c5f1e515-4b7b-473d-86bc-7a33f59e967d" xmlns:ns4="0b906a19-ab54-4ca7-8f55-7a06c5bd244a" targetNamespace="http://schemas.microsoft.com/office/2006/metadata/properties" ma:root="true" ma:fieldsID="7737f983742a780008f0ce17b1c21509" ns3:_="" ns4:_="">
    <xsd:import namespace="c5f1e515-4b7b-473d-86bc-7a33f59e967d"/>
    <xsd:import namespace="0b906a19-ab54-4ca7-8f55-7a06c5bd244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f1e515-4b7b-473d-86bc-7a33f59e967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906a19-ab54-4ca7-8f55-7a06c5bd244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557A25-FEFC-4013-8DC6-BFE8FA587763}">
  <ds:schemaRefs>
    <ds:schemaRef ds:uri="http://schemas.microsoft.com/sharepoint/v3/contenttype/forms"/>
  </ds:schemaRefs>
</ds:datastoreItem>
</file>

<file path=customXml/itemProps2.xml><?xml version="1.0" encoding="utf-8"?>
<ds:datastoreItem xmlns:ds="http://schemas.openxmlformats.org/officeDocument/2006/customXml" ds:itemID="{E80E072C-0712-4D6E-8204-D7BC74B7AA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f1e515-4b7b-473d-86bc-7a33f59e967d"/>
    <ds:schemaRef ds:uri="0b906a19-ab54-4ca7-8f55-7a06c5bd24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7A4A2A-5462-4BBD-806A-C57FD972F5A0}">
  <ds:schemaRefs>
    <ds:schemaRef ds:uri="http://schemas.microsoft.com/office/2006/documentManagement/types"/>
    <ds:schemaRef ds:uri="http://purl.org/dc/elements/1.1/"/>
    <ds:schemaRef ds:uri="http://www.w3.org/XML/1998/namespace"/>
    <ds:schemaRef ds:uri="http://purl.org/dc/terms/"/>
    <ds:schemaRef ds:uri="c5f1e515-4b7b-473d-86bc-7a33f59e967d"/>
    <ds:schemaRef ds:uri="http://purl.org/dc/dcmitype/"/>
    <ds:schemaRef ds:uri="http://schemas.openxmlformats.org/package/2006/metadata/core-properties"/>
    <ds:schemaRef ds:uri="0b906a19-ab54-4ca7-8f55-7a06c5bd244a"/>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2013-14</vt:lpstr>
      <vt:lpstr>2014-15</vt:lpstr>
      <vt:lpstr>2015-16</vt:lpstr>
      <vt:lpstr>Academic Affairs</vt:lpstr>
      <vt:lpstr>IT </vt:lpstr>
      <vt:lpstr>Student Affairs</vt:lpstr>
      <vt:lpstr>'2013-14'!Print_Area</vt:lpstr>
      <vt:lpstr>'Academic Affairs'!Print_Area</vt:lpstr>
      <vt:lpstr>'2013-14'!Print_Titles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Custom View</dc:title>
  <dc:subject/>
  <dc:creator>Lisa M. Rotunni</dc:creator>
  <cp:keywords/>
  <dc:description/>
  <cp:lastModifiedBy>David Sedillo</cp:lastModifiedBy>
  <cp:revision/>
  <dcterms:created xsi:type="dcterms:W3CDTF">2014-10-10T23:32:50Z</dcterms:created>
  <dcterms:modified xsi:type="dcterms:W3CDTF">2024-02-19T21:04:13Z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0x010100B0B8826172712F4F88751D17C194C128</vt:lpwstr>
  </property>
</Properties>
</file>