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livecsupomona.sharepoint.com/sites/dosclusterbudget/Shared Documents/General/"/>
    </mc:Choice>
  </mc:AlternateContent>
  <xr:revisionPtr revIDLastSave="0" documentId="8_{B377D00B-EFC3-4A54-9A4A-3E7B8D131D2F}" xr6:coauthVersionLast="47" xr6:coauthVersionMax="47" xr10:uidLastSave="{00000000-0000-0000-0000-000000000000}"/>
  <bookViews>
    <workbookView xWindow="-120" yWindow="-120" windowWidth="29040" windowHeight="15840" firstSheet="3" activeTab="5" xr2:uid="{00000000-000D-0000-FFFF-FFFF00000000}"/>
  </bookViews>
  <sheets>
    <sheet name="2013-14" sheetId="2" state="hidden" r:id="rId1"/>
    <sheet name="2014-15" sheetId="3" state="hidden" r:id="rId2"/>
    <sheet name="2015-16" sheetId="4" state="hidden" r:id="rId3"/>
    <sheet name="Academic Affairs" sheetId="8" r:id="rId4"/>
    <sheet name="IT " sheetId="9" r:id="rId5"/>
    <sheet name="Student Affairs" sheetId="11" r:id="rId6"/>
  </sheets>
  <externalReferences>
    <externalReference r:id="rId7"/>
  </externalReferences>
  <definedNames>
    <definedName name="_xlnm.Print_Area" localSheetId="0">'2013-14'!$A$1:$D$24</definedName>
    <definedName name="_xlnm.Print_Area" localSheetId="3">'Academic Affairs'!$A$1:$D$123</definedName>
    <definedName name="_xlnm.Print_Titles" localSheetId="0">'2013-14'!$1:$2</definedName>
    <definedName name="_xlnm.Print_Titles" localSheetId="3">'Academic Affairs'!$1:$2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11" l="1"/>
  <c r="C7" i="11"/>
  <c r="B7" i="11"/>
  <c r="D7" i="11" s="1"/>
  <c r="C6" i="11"/>
  <c r="B6" i="11"/>
  <c r="D6" i="11" s="1"/>
  <c r="C5" i="11"/>
  <c r="C9" i="11" s="1"/>
  <c r="B5" i="11"/>
  <c r="C4" i="11"/>
  <c r="B4" i="11"/>
  <c r="D4" i="11" s="1"/>
  <c r="D1" i="11"/>
  <c r="D9" i="11" l="1"/>
  <c r="D5" i="11"/>
  <c r="C10" i="9" l="1"/>
  <c r="B10" i="9"/>
  <c r="D8" i="9"/>
  <c r="D7" i="9"/>
  <c r="D6" i="9"/>
  <c r="D5" i="9"/>
  <c r="D4" i="9"/>
  <c r="D10" i="9" s="1"/>
  <c r="D1" i="9"/>
  <c r="D25" i="8" l="1"/>
  <c r="D24" i="8"/>
  <c r="D5" i="8" l="1"/>
  <c r="B5" i="8"/>
  <c r="B19" i="8" s="1"/>
  <c r="C19" i="8"/>
  <c r="D5" i="4" l="1"/>
  <c r="D6" i="4"/>
  <c r="D7" i="4"/>
  <c r="D4" i="4"/>
  <c r="D1" i="4"/>
  <c r="B8" i="4"/>
  <c r="C8" i="4"/>
  <c r="D7" i="3"/>
  <c r="D6" i="3"/>
  <c r="D5" i="3"/>
  <c r="D4" i="3"/>
  <c r="B8" i="3"/>
  <c r="C8" i="3"/>
  <c r="B8" i="2"/>
  <c r="C7" i="2"/>
  <c r="D7" i="2"/>
  <c r="C4" i="2"/>
  <c r="C8" i="2"/>
  <c r="D6" i="2"/>
  <c r="D5" i="2"/>
  <c r="D8" i="3"/>
  <c r="D4" i="2"/>
  <c r="D8" i="2"/>
  <c r="D8" i="4"/>
  <c r="D19" i="8" l="1"/>
</calcChain>
</file>

<file path=xl/sharedStrings.xml><?xml version="1.0" encoding="utf-8"?>
<sst xmlns="http://schemas.openxmlformats.org/spreadsheetml/2006/main" count="199" uniqueCount="140">
  <si>
    <t>Student Affairs 2013-14 Fiscal Year - Student Success Fee Report</t>
  </si>
  <si>
    <t>2014 October 13</t>
  </si>
  <si>
    <t>Designated Area by Class Code</t>
  </si>
  <si>
    <t>Budget</t>
  </si>
  <si>
    <t>Actual</t>
  </si>
  <si>
    <t>Available Balance</t>
  </si>
  <si>
    <t>C35xx - Athletics</t>
  </si>
  <si>
    <t>C3543 - Diversity Programs &amp; Staff</t>
  </si>
  <si>
    <t>C3545 - Student Project Lab</t>
  </si>
  <si>
    <t>C3544 - Veterans Service</t>
  </si>
  <si>
    <t>TOTAL</t>
  </si>
  <si>
    <t>For a few activities, the 2013-14 year was heavily occupied with the planning and preparation needed for effective implementation.  Funds will carry forward and the available balance will support future activities in each specific category.</t>
  </si>
  <si>
    <t>Athletics</t>
  </si>
  <si>
    <t xml:space="preserve">SSF supported the salaries of 12 part-time coaches. Additionally, a field feasibility study  was conducted for the </t>
  </si>
  <si>
    <t xml:space="preserve">Scolinos project, a hall of fame wall was constructed, octosound was installed in the university's  </t>
  </si>
  <si>
    <t>gymnasium, and the design and development of a Bronco primary logo were implemented.</t>
  </si>
  <si>
    <t>Diversity Programs &amp; Staff</t>
  </si>
  <si>
    <t>SSF funds were used to pay for Student Assistants who helped support the university's goal to increase diversity programs.</t>
  </si>
  <si>
    <t>Student Project Lab</t>
  </si>
  <si>
    <t>The Student Project Lab conducted a feasibility study for a multi-purpose student project lab building which will create space for construction of the university's annual rose float.</t>
  </si>
  <si>
    <t>Veterans Service</t>
  </si>
  <si>
    <t>Funds were used to pay for part of Veteran's Service Center Coordinator salary and benefits in an increased effort to support services for veteran students..</t>
  </si>
  <si>
    <t>Student Affairs 2014-15 Fiscal Year - Student Success Fee Report</t>
  </si>
  <si>
    <t>November 5, 2015</t>
  </si>
  <si>
    <t xml:space="preserve">The 2014-15 year brought increased support in the planning and preparation necessary for implementation. </t>
  </si>
  <si>
    <t>SSF continuted to support the salaries and benefits of 1 head coach, 12 part-time coaches and 8 staff positions.  The budget also funded a total of $550,531 scholarship (13/14 &amp; 14/15 combined) supporting 10 teams and approximately 175 student athletes.  Team operations accounts $297,000 and department supplies and services $79,731 were also funded.  There was no carryover as Athletics supplemented additional scholarships by fundraising approximately $200,000.</t>
  </si>
  <si>
    <t>Funds were used to expand diversity programming and outreach to students.  Specifically, they funded the programming and operations for 3 cultural centers, trained and paid over 40 student assistants, funded the 5 cultural graduation celebrations, Cultural Center 20th Anniversary, and the annual Cross Cultural Retreat.  The result is a 25% increase in the number of diversity programming, training, and workshop, a 15% increase in student participation in programming and diversity trainings.  In addition, for the first time, cultural graduation celebrations were funded at 100% so that sutdents no longer need to pay a fee to participate.</t>
  </si>
  <si>
    <t>The Student Project Lab continued to preserve SSF funds for the construction of a new multi-purpose student project lab building in which the university's annual rose float will be constructed.</t>
  </si>
  <si>
    <t>SSF allowed the Veterans Resource Center to undergo renovations to expand the physical space of the center, as well as purchase equipment and supplies to provide the space, resources, and services to better serve our veterans.</t>
  </si>
  <si>
    <t>Student Affairs 2015-16 Fiscal Year - Student Success Fee Report</t>
  </si>
  <si>
    <t>15/16 Budget</t>
  </si>
  <si>
    <t>Actual Expenses</t>
  </si>
  <si>
    <t>Year End Balance</t>
  </si>
  <si>
    <t xml:space="preserve">SSF supported the salaries and benefits of the existing staff plus 4 additional faculty and staff.  The budget also provided additional scholarship funding, support to 10 teams and approximately 250 student athletes.  In this fiscal year, all 10 teams advanced to the CCAA playoffs, 7 advanced to the NACC Post-Season,  and 5 teams advanced to their respective National Championships. </t>
  </si>
  <si>
    <t xml:space="preserve">Diversity Programs have expanded the use of funds to further expand diversity programming to all 6 cultural centers, increased outreach to students, funded over 226 educational and leadership programs and events including the 5 cultural graduation celebrations and the annual Cross Cultural Retreat, and coordinated with over 324 clubs and organizations. </t>
  </si>
  <si>
    <t>The Student Project Lab will continue to preserve SSF funds for the construction of a new multi-purpose student project lab building in which the university's annual rose float will be constructed.</t>
  </si>
  <si>
    <t>SSF allowed the Veterans Resource Center to undergo renovations to expand the physical space of the center, purchase equipment and supplies to provide the space, resources, and hire additional staff to better serve our 400+ veterans and 320+ veteran dependents .</t>
  </si>
  <si>
    <t>Expense</t>
  </si>
  <si>
    <t>Improve Your Classroom Experience</t>
  </si>
  <si>
    <t>C3500 - Additional Bottleneck Classes</t>
  </si>
  <si>
    <t>C3506 - Innovative Instruction</t>
  </si>
  <si>
    <t>C3507 - Modernize Classroom Equip</t>
  </si>
  <si>
    <t>Enrich Your Path to Graduation</t>
  </si>
  <si>
    <t>C3501 - Dept Student Engagement</t>
  </si>
  <si>
    <t>C3503 - Expanded Advising Services</t>
  </si>
  <si>
    <t>C3505 - First Year Programs</t>
  </si>
  <si>
    <t>Support Your Academic Success</t>
  </si>
  <si>
    <t>C3502 - Enhanced LRC Tutoring</t>
  </si>
  <si>
    <t>C3504 - Expanded Library Hours</t>
  </si>
  <si>
    <t>C3508 - Student Learning Evaluation</t>
  </si>
  <si>
    <t>Academic Affairs Total</t>
  </si>
  <si>
    <t>Additional Bottleneck Classes - C3500</t>
  </si>
  <si>
    <t>Course Sections</t>
  </si>
  <si>
    <t>Special Projects for Improving the Classroom Experience (SPICE) Awards</t>
  </si>
  <si>
    <t>SPICE: Innovative Instruction - C3506</t>
  </si>
  <si>
    <t>Faculty proposals were submitted and competed on the number of students who would benefit, the quality of the planned innovation, the learning outcomes proposed, and the sustainability and future affordability of adopting the innovation.</t>
  </si>
  <si>
    <t>Submitted proposals</t>
  </si>
  <si>
    <t>Average request</t>
  </si>
  <si>
    <t>Funded proposals</t>
  </si>
  <si>
    <t>Average allocation</t>
  </si>
  <si>
    <t>Minimum allocation</t>
  </si>
  <si>
    <t>Maximum allocation</t>
  </si>
  <si>
    <t>SPICE: Modernize Classroom Equipment - C3507</t>
  </si>
  <si>
    <t>Department proposals competed on the number of students who would benefit, the quality of the planned modernization, the learning outcomes proposed, the ease of use of new equipment, and the sustainability and future affordability of the upgrades.</t>
  </si>
  <si>
    <t>Department Student Engagement - C3501</t>
  </si>
  <si>
    <t>51 Academic Departments each received an allocation based on number of students with majors in the department and number of FTES Taught by the department.</t>
  </si>
  <si>
    <t>Expanded Advising Services - C3503</t>
  </si>
  <si>
    <t>Personnel Count</t>
  </si>
  <si>
    <t>Operations Support</t>
  </si>
  <si>
    <t>First Year Programs - C3505</t>
  </si>
  <si>
    <t>Operational Support</t>
  </si>
  <si>
    <t>Enhanced Learning Resource Center (LRC) Tutoring - C3502, C3509, C3510</t>
  </si>
  <si>
    <t>LRC Services (includes tutoring and services below)</t>
  </si>
  <si>
    <t>Students</t>
  </si>
  <si>
    <t>Contacts</t>
  </si>
  <si>
    <t xml:space="preserve">Academic Skills </t>
  </si>
  <si>
    <t>Subject Tutoring</t>
  </si>
  <si>
    <t>Writing</t>
  </si>
  <si>
    <t>LRC Workshops, Happy Hour, and Speak Easy</t>
  </si>
  <si>
    <t>Course-specific Content Review Workshops</t>
  </si>
  <si>
    <t>Embedded Tutoring</t>
  </si>
  <si>
    <t>Expanded Library Hours - C3504</t>
  </si>
  <si>
    <t>Student Learning Evaluation - C3508</t>
  </si>
  <si>
    <t>Personnel Expense</t>
  </si>
  <si>
    <t>Additional Seats</t>
  </si>
  <si>
    <t>Academic Affairs 2023-24 Fiscal Year - Student Success Fee Report</t>
  </si>
  <si>
    <t xml:space="preserve">Additional Bottleneck Classes (ABC) funds are an important resource to offer additional course sections and seats to meet student needs, after the funded enrollment goals have been met.  A data-informed decision making process is used to highlight the need for additional sections as students register, existing sections become full, and waitlists develop.  These active efforts help keep students on track to graduation.
</t>
  </si>
  <si>
    <t xml:space="preserve">Proposals for Innovative Instruction and to Modernize Classroom Equipment were submitted by faculty and departments to a competitive process.  Proposals were evaluated by a committee composed of students, faculty and administrators according to established criteria for each program, as outlined in each section below.  The balances remaining each year are added to the pool of funds available for future awards.
</t>
  </si>
  <si>
    <t>Funded proposals included: Improving Student-led Micro-business Experience through up-to-date Retail Technology; BitScope low-power Edge-computing for space computing; Modernizing mechatronics course and laboratory, and engineering undergraduate education with quantum engineering; Using the Bloomberg Terminal to Advance Student Success and Career Readiness; Updating and Modernization of Recording Studio Classrooms; Modernizing autoclave equipment to support Biology introductory and upper division lab courses; Equine Reproduction Classroom Technology Upgrade; Making the Physics of Musical Sound (PHY 1050L) Modern and Career-Relevant for Music Students; Acquisition of a computer assisted semen analysis system to enhance student learning in livestock reproduction and management; Upgraded dentistry training; Biodex Advantage BX software; Modernizing Audio Software in the Music Technology Lab; Reconfigurable Storage Computing for Cloud applications; Equipping Civil Engineering Department to GPR (Ground Penetration Radar); Data Acquisition for Experimental Structural Testing Lab; Equipping the IME Department’s Automation laboratory with a New Material Handling Robotic Arm, Controller, Touchscreen Teach-Pendant, and Software; Enhancing DEI learning experience through virtual reality; Wacom Cintiq 16 - Digital Drawing Tablet; Technology resources (iPad Tablets) for modernization and expansion of Sensory Science Lab in Nutrition and Food Science Department; COSMED Metabolic Cart for Experiential Learning of KHP Students; Benchmarking Best Gaming Console for Future Computer Architecture</t>
  </si>
  <si>
    <t xml:space="preserve">Each year, departments plan activities to increase the engagement of students with their departments and within disciplines. During the 2023-2024 school year, the average expenditure by 49 academic department was $4,304.  33 departments provided specific report activities such as: Student/alumni/industry/faculty networking events; Student achievement celebrations; Student well-being supplies; Promotional items for incoming and prospective students and during student events; Notebooks and pens to re-engage students in note-taking and cognitive exercises such as reflection and meta-cognition; Co-Curricular events such as panel presentations and research seminars; Employment workshops; Guest speakers; Department welcome events to meet with faculty to learn about related internships, career opportunities, etc.; Discipline-based conference registration for students; Invited lectures, e.g. Luis Garcia-Mispireta. an ethnomusicologist and author, talking about his book ""Together, Somehow"; Invited lecture about the ethics of using ChatGPT; Hiring tutors and peer mentors to provide major-specific support; and other activities to support student engagement. </t>
  </si>
  <si>
    <t>During 2023-2024, funds were used to support a deeper understanding of student learning and its improvement in academic degree programs and General Education. The Office of Assessment and Program Review (OAPR) leads our campus efforts by engaging faculty in meaningful assessment of learning that leads to real improvements in teaching and learning. This budget supports the staff and faculty who serve in the OAPR by helping them to do such things as providing trainings on assessment and program review for faculty, gathering evidence of student learning (e.g., papers, surveys), evaluate that evidence in an objective manner, and help faculty and staff use that evidence to guide curricular and programmatic improvements. In 2023-2024, the university further focused its campus-wide assessment efforts on written communication and information literacy, two critical learning outcomes essential for today’s graduates. Funds were also used to provide stipends for external reviewers (faculty from other universities and/or industry experts) to visit Cal Poly Pomona (a combination of fully in-person and hybrid) to evaluate four of our academic degree programs. These external reviewers provide immense expertise and deeply-valuable perspective on how our academic programs function, and offer our faculty specific suggestions for improvement. Additionally, funds were used to support General Education coordinators in subareas A1, A2, B1, B2, B4 and F, as well as the S4 System, known on campus as BroncoServ, for academic internships and service learning courses.</t>
  </si>
  <si>
    <t xml:space="preserve">The primary expense supported by this part of the fee is for advisor salaries. Operating dollars were deployed for advisor professional development to ensure that staff and faculty advisors are updated on best practices related to student success. Professional development included offering annual memberships to the professional advising organization for staff advisors, NACADA, which ensured that staff advisors were able to access key tools and resources provided by NACADA.  Additional funding was used for a series of professional development events including NACADA webinars and the annual Day of the Advisor conference. This year’s conference focused on advising professional development and investing in ourselves in support of our students. Speakers included Dr. Shonda Goward, who discussed her professional path, reflections and strategies for professional growth and advancement. Finally, funding was used to support the deployment of Student Success Ambassadors in each college. The Ambassadors provided each College Student Success Center with support to triaging student questions and educating students on advising-related tools and resources.
Note that personnel expense includes benefits.
</t>
  </si>
  <si>
    <t>The Student Success Fee expenditure of $12,364 last year supported approximately 687 hours of student assistant time, for our student assistants and our Student CSOs.  An additional $24,000 in general funding was used to provide a total of 2,020 hours.  This enabled the library to continue the expanded hours for the fall and spring semesters in 2023-24.  For 2024-25, we plan to use the total budget, base, and carryforward, for the same purpose.  The impact of these fee funds is being reduced over time by the increasing student wages.</t>
  </si>
  <si>
    <t xml:space="preserve">In 2023-24, the LRC provided its services in-person, and remotely through Zoom (synchronously) and Canvas (asynchronously). LRC services were provided by 79 tutors for 4,026 students with 8,543 total contacts. These contacts for subject-based tutoring (Subject Tutoring), writing tutors (Writing Center), and Academic Skills included in-person/online drop-in tutoring, in-person/online appointment tutoring, in-person/online embedded tutoring, as well as workshop, study hall (Happy Hour), and language practice (Speak Easy) attendance. Academic Skills provides support for students to develop essential learning strategies through one-on-one appointments, workshops, and digital-learning (Student Lingo and social media engagement) contacts. StudentLingo is not funded through the LRC (over 6400 contacts, not included here). LRC Happy Hour is a study hall in targeted courses where students are encouraged to drop-in, study, or work on class assignments with classmates with tutors available to provide assistance when needed. LRC Speak Easy is a space for students to practice English, Spanish, or Mandarin with other language learners or one-on-one with a tutor. Embedded Tutoring places a tutor within a high DFW course, connecting with students in class and providing dedicated tutoring hours outside of class. Activity supported by SSF funds only is represented below. The LRC will continue to explore, develop, and grow online and in-person instructional technologies in line with Cal Poly Pomona's strategic initiatives, especially those related to enhance student success.                                                                                                                                                                                                                                                                                                               </t>
  </si>
  <si>
    <t xml:space="preserve">$57,691 of tutor payroll was reallocated to class code C3364 to avoid the shortfall from the Student Success Fee and to supplement the 2024-25 AY. Each year, the tutors receive a pay raise, increasing costs from the previous year. </t>
  </si>
  <si>
    <t>4349*</t>
  </si>
  <si>
    <r>
      <t xml:space="preserve">Academic Skills </t>
    </r>
    <r>
      <rPr>
        <sz val="11"/>
        <color theme="1"/>
        <rFont val="Calibri"/>
        <family val="2"/>
        <scheme val="minor"/>
      </rPr>
      <t xml:space="preserve">(appts, </t>
    </r>
    <r>
      <rPr>
        <b/>
        <sz val="11"/>
        <color theme="1"/>
        <rFont val="Calibri"/>
        <family val="2"/>
        <scheme val="minor"/>
      </rPr>
      <t>class presentations, workshops)</t>
    </r>
  </si>
  <si>
    <t>Chemistry  (1210, 1220, 2010)</t>
  </si>
  <si>
    <t>Mathematics  (1060, 1070, 1140, 1150, 2010, 3140)</t>
  </si>
  <si>
    <t>Physics  (1210, 1510, 1520)</t>
  </si>
  <si>
    <t>Statistics  (1200)</t>
  </si>
  <si>
    <t>Writing Workshops</t>
  </si>
  <si>
    <t>Grammar</t>
  </si>
  <si>
    <t>Chemistry  (3140)</t>
  </si>
  <si>
    <t>English (1100, 1100M, 1101)</t>
  </si>
  <si>
    <t>111*</t>
  </si>
  <si>
    <t>Mathematics (1250, 2140, 2240)</t>
  </si>
  <si>
    <r>
      <rPr>
        <b/>
        <sz val="11"/>
        <color theme="1"/>
        <rFont val="Calibri"/>
        <family val="2"/>
        <scheme val="minor"/>
      </rPr>
      <t>Bronco Scholars</t>
    </r>
    <r>
      <rPr>
        <sz val="11"/>
        <color theme="1"/>
        <rFont val="Calibri"/>
        <family val="2"/>
        <scheme val="minor"/>
      </rPr>
      <t xml:space="preserve"> (MAT 1051, MAT 1910, STA 1201)</t>
    </r>
  </si>
  <si>
    <t>Happy Hour</t>
  </si>
  <si>
    <t>Kinesiology (2040)</t>
  </si>
  <si>
    <t>Mathematics  (1050, 1052, 1055, 1060, 1070, 1140, 1150, 1200, 1250, 2010, 2140, 3140)</t>
  </si>
  <si>
    <t>Physics  (1210, 1220, 1510, 1520)</t>
  </si>
  <si>
    <t>Statistics  (1200, 1202, 1205, 1220, 1300)</t>
  </si>
  <si>
    <t>* Total contacts were not reported.</t>
  </si>
  <si>
    <t>Supported the STEM Success Program to assist students in science, technology, engineering, and mathematics (STEM) disciplines. Provided operational support to the Student Innovation Idea Lab (iLab), which empowers students to transform their ideas from concept to implementation. Assisted the Maximizing Engineering Potential (MEP) Program in preparing traditionally underrepresented minority, women, low-income, and first-generation engineering students for the challenges of the field.
Funded two support staff positions within the Office of Student Success and provided partial funding for the Director of Academic Support &amp; Learning Services. Hired a new Assistant Communications Specialist role within the Office of Student Success to develop web-based content, digital messaging, and written materials for students and support academic support services. Supported the annual CPP Common Read program, which included an essay contest, keynote event, Fall PolyX Showcase, and Spring FYE Celebration. Additionally, funded the purchase of 400 books for FYE instructors, selected administrators, staff, and students.
Provided additional funding for the Bronco Scholars Program, offering first-year students in math placement Categories 3 &amp; 4 an opportunity to get a head start in their math coursework. Also supported the PolyTransfer Summer Transition Program, a three-day academic transition initiative for transfer students. Enabled the Reading, Advising, and Mentoring Program (RAMP) to expand its programming, including monthly book club meetings, First-Gen Panels, and an end-of-year graduation celebration.
Allocated significant funding to address high-failure/high GPA-gap course interventions that impact first-year students, including both freshmen and transfers. Funded marketing and outreach efforts for the "Take 30" campaign. Lastly, provided funding to support coaching for all undeclared students and additional resources for the Undeclared Program.</t>
  </si>
  <si>
    <t>Funded proposals included: Implementing 3D Design and Virtual Reality to Improve Learning in Transportation Engineering; Big Data (BD), Artificial Intelligence (AI), and Machine Learning (ML) for Environmental Design Education; Adapting to the Digital Turn in History; Sustainability Ambassadors: Hands-On Learning in Community Engagement; Collaborative for Healthy and Inclusive Learning Environments (CHILE); Fair Play: Gender and Racial Justice in Games; Incorporating Local Business Consulting Project in the Business Capstone Course; Reshape Computer Science Gateway Courses based on Universal Design for Learning; City of Pomona Housing Affordability and Homelessness; A Course Redesign Proposal to Incorporate Race and Ethnicity into PLS 2010 for a F2F/Hybrid/Online Modality; DS-Pathways (DSP): A PolyX Pathway for Data Science Immersive Experience and Practice; Civil Engineering Materials Lab Take-Home Test Kits; NGO Internship at Urban Conservation Corps for Formerly Incarcerated Cal Poly Pomona Students; Criminology Media Lab; Creation of Interactive In-Video Quizzes and Video Analytics to Improve Virtual Immersive Learning Experience for First-Year-Experience (FYE) Students; Empowering students in outreach and community science through a campus bat box program; Costa Rica Drone Camp: UAV Imaging in the Earth and Environmental Sciences; Enhancing Hospitality Education: A Self-Directed, Real-World Approach without Textbooks; Learning Fundamental and Advanced Engineering Principles Through Biomechanical Applications, a Project-based Approach to Teaching; Development of a new biotechnology foundation laboratory course; Project Based Learning (PBL) in Environmental Engineering (CE-3201) Course to Enhance Collaborative Learning Experience; Increasing students’ engagement in hybrid-flip courses by incorporating collaborative learning practices based on real-world case studies; Innovative Motivating Learners Community; Developing a Course-Based Undergraduate Research Experience in an Introduction to Textile Science Course with 3D Printing; Teacher Candidates: Meeting the Needs of Students with Identified Learning Needs And Additional Academic/Social-Emotional Support; Augmented Reality Innovation Kits; An Augmented Reality for Automation and Robotics Education in Mechanical Engineering Programs; Language Justice: Bringing Accessibility and Equity to Hispanic Communities Through Translation; Anti-Racist Teaching in STEM &amp; Increasing Diverse Representation in our Classrooms; Creating 360⁰ videos for innovative pedagogical practices and outreach; Learning Reimagined: A Proposal for Innovative Video Lecture Approaches; Transforming the MFE 4501L Course Instruction into a Modern Hands-on Learning Experience; Laser Therapy; Update a Multidisciplinary Senior Design Project Curriculum in MBSE Environment; New Course Experiences: Incorporating Computer Vision to Transportation and Civil Engineering Learning.</t>
  </si>
  <si>
    <t>Information Technology 2023-24 Fiscal Year - Student Success Fee Report</t>
  </si>
  <si>
    <t>C3560- Help Desk</t>
  </si>
  <si>
    <t>C3561- Classroom Technology</t>
  </si>
  <si>
    <t>C3562- Computer Labs</t>
  </si>
  <si>
    <t>C3563- Network Wi-Fi</t>
  </si>
  <si>
    <t>C3564- Software License/ Maintenance</t>
  </si>
  <si>
    <t>Information Technology Total</t>
  </si>
  <si>
    <t>Help Desk</t>
  </si>
  <si>
    <r>
      <rPr>
        <sz val="11"/>
        <rFont val="Calibri"/>
        <family val="2"/>
        <scheme val="minor"/>
      </rPr>
      <t xml:space="preserve">SSF supported salaries and benefits for four FTE and 63 student assistants for IT Service Support.  The per hour average wage for student assistants was $15.74 and the total number of hours worked was 25,384. SSF also supported funding for a digital signage license in the library.  </t>
    </r>
    <r>
      <rPr>
        <sz val="11"/>
        <color rgb="FFFF0000"/>
        <rFont val="Calibri"/>
        <family val="2"/>
        <scheme val="minor"/>
      </rPr>
      <t xml:space="preserve">		
</t>
    </r>
  </si>
  <si>
    <t>Classroom Technology</t>
  </si>
  <si>
    <t>SSF supported the full digital upgrade of six classrooms and two basic digital upgrades. SSF supported the purchase of A/V equipment remediation for over 105 classrooms, which included the upgrade of computing devices (computers, laptops, monitors, etc) and screens were replaced in two rooms. Additionally, 10 document cameras and 10 wireless presentation appliances were purchased to enhance functionality in instructional spaces, and miscellaneous hardware, such as projector bulbs and A/V cabling was purchased. Resources were maximized by purchasing adapter rings for 20 classrooms to enable faculty with modern laptops to seamlessly connect to in-room equipment. SSF also supported the salary and benefits for one FTE.</t>
  </si>
  <si>
    <t>Computer Labs</t>
  </si>
  <si>
    <t>SSF supported funding for both physical and virtual computer lab resources. SSF supported funding for the Virtual Software Lab (VSL) environment for all students through Amazon's AWS hosting services and a campus partner's support services. The VSL allows students to access software applications from a personal computer both on and off campus. SSF provided the funding necessary to replace over 250 computer lab stations in 7 on-campus labs. SSF also supported the salary and benefits for one FTE.</t>
  </si>
  <si>
    <t>Network Wi-Fi</t>
  </si>
  <si>
    <t>285 indoor wireless access points were installed around campus this year in 17 different buildings to enhance wireless coverage. Additionally, the campus network was upgraded from 1 Gigabit to 10 Gigabit in 8 different buildings. SSF provided funding for the maintenance of the campus wireless, as well. And SSF supported the salary and benefits for one FTE.</t>
  </si>
  <si>
    <t>Software License/ Maintenance</t>
  </si>
  <si>
    <r>
      <rPr>
        <sz val="11"/>
        <rFont val="Calibri"/>
        <family val="2"/>
      </rPr>
      <t>SSF purchased the following software licenses:  Adobe Creative Cloud, Mathworks, Name Coach, Pharos Systems International (Printing Services), SAS Institute,</t>
    </r>
    <r>
      <rPr>
        <sz val="11"/>
        <color rgb="FFFF0000"/>
        <rFont val="Calibri"/>
        <family val="2"/>
      </rPr>
      <t xml:space="preserve"> </t>
    </r>
    <r>
      <rPr>
        <sz val="11"/>
        <rFont val="Calibri"/>
        <family val="2"/>
      </rPr>
      <t xml:space="preserve">SPSS Campus Server, SubItUp, and Unicon (for the student portal). </t>
    </r>
  </si>
  <si>
    <t>Student Affairs 2023-24 Fiscal Year - Student Success Fee Report</t>
  </si>
  <si>
    <t>Student Affairs Total</t>
  </si>
  <si>
    <t xml:space="preserve">The Student-Athletes in the Department of Intercollegiate Athletics achieved a 3.34 fall 2024 grade point average and 10 of 10 teams achieved cumulative GPA’s ranging between 3.65 to 3.127. 108/256 (42%) student-athletes had a 3.50 or better and 198/256 (77%) student-athletes had a 3.0 or better.
Bronco student-athletes graduation rate in the 2023-2024 NCAA cohort was 76%, which was 9% higher than the general student body and the student-athlete NCAA academic success rate was 81%, the highest of all California College Athletic Association member institutions.
During the 2024 calendar year, 5 of our 10 teams won California Collegiate Athletic Association championships, including Women’s/Men’s Track &amp; Field, Volleyball, and Women's/Men’s Soccer.  Additionally, Women’s Soccer won the NCAA Division II National Championship for the first time is school history.  The team finished the season 22-1-2 a program best.  Head Coach Jay Mason and assistant coaches were named the Women’s Soccer National Coaching Staff of the Year and Tera Oper was named the NCAA Women’s Soccer National Player of the Year – both program firsts.
</t>
  </si>
  <si>
    <t xml:space="preserve">Increased outreach to students by employing over 40 student leaders
Funded over 100 virtual diversity programs, trainings, and workshops that focused on increasing students' sense of belonging, career readiness, wellbeing, leadership and diversity, equity and inclusion.
</t>
  </si>
  <si>
    <t xml:space="preserve">Supported the grand opening of our Rose Float Lab which will create space for construction of the University’s Annual Rose Float.
Increased recruitment and retention of students from 120 per year to over 350 students
Rose Float is a student learning program that prepares student for work on day one
Rose Float job placement rate has increased by well over 75 percent from the pandemic
A joint program with San Luis Obispo which rely on a 50/50 budget participation to teach our students
Student Service funding has remained flat and even decreased in 2024-2025 as Rose Float costs have increased
Rose Float had the Mechanical Engineering Valedictorian serve in our program from a participant President. </t>
  </si>
  <si>
    <t>Veterans Resource Center</t>
  </si>
  <si>
    <t xml:space="preserve">Served 456 student veterans and 145 military dependent.
The VRC in collaboration with Enrollment Management &amp; Services facilitated Credit for Prior Learning policy feedback sessions to gather input from the campus community to support CPP regarding CPP students seeking credit for experiential learning. 
VRC student employees played a critical role in connecting students to resources, services and military education benefits while cultivating a military friendly environment.
CPP was recognized by U.S. News World Report as 2nd best in the western university for Veterans.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</si>
</sst>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409]#,##0.00_);\([$$-409]#,##0.00\)"/>
    <numFmt numFmtId="167" formatCode="[$$-409]#,##0_);\([$$-409]#,##0\)"/>
    <numFmt numFmtId="168" formatCode="#,##0;\-#,##0"/>
  </numFmts>
  <fonts count="3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8"/>
      <color rgb="FF0000FF"/>
      <name val="Calibri"/>
      <family val="2"/>
      <scheme val="minor"/>
    </font>
    <font>
      <u/>
      <sz val="8"/>
      <color rgb="FF800080"/>
      <name val="Calibri"/>
      <family val="2"/>
      <scheme val="minor"/>
    </font>
    <font>
      <b/>
      <sz val="14"/>
      <color theme="1"/>
      <name val="Calibri"/>
      <family val="2"/>
      <scheme val="minor"/>
    </font>
    <font>
      <b/>
      <u/>
      <sz val="11"/>
      <color theme="1"/>
      <name val="Calibri"/>
      <family val="2"/>
      <scheme val="minor"/>
    </font>
    <font>
      <sz val="11"/>
      <color rgb="FF000000"/>
      <name val="Calibri"/>
      <family val="2"/>
      <scheme val="minor"/>
    </font>
    <font>
      <sz val="11"/>
      <color rgb="FF000000"/>
      <name val="Calibri"/>
      <family val="2"/>
    </font>
    <font>
      <sz val="11"/>
      <color rgb="FF000000"/>
      <name val="Calibri"/>
      <family val="2"/>
      <charset val="1"/>
    </font>
    <font>
      <i/>
      <u val="singleAccounting"/>
      <sz val="11"/>
      <color theme="1"/>
      <name val="Calibri"/>
      <family val="2"/>
      <scheme val="minor"/>
    </font>
    <font>
      <b/>
      <i/>
      <sz val="11"/>
      <color theme="1"/>
      <name val="Calibri"/>
      <family val="2"/>
      <scheme val="minor"/>
    </font>
    <font>
      <i/>
      <u val="singleAccounting"/>
      <sz val="8"/>
      <color theme="1"/>
      <name val="Calibri"/>
      <family val="2"/>
      <scheme val="minor"/>
    </font>
    <font>
      <sz val="11"/>
      <name val="Calibri"/>
      <family val="2"/>
      <scheme val="minor"/>
    </font>
    <font>
      <b/>
      <sz val="11"/>
      <name val="Calibri"/>
      <family val="2"/>
      <scheme val="minor"/>
    </font>
    <font>
      <sz val="11"/>
      <name val="Calibri"/>
      <family val="2"/>
    </font>
    <font>
      <sz val="11"/>
      <color rgb="FF0000CC"/>
      <name val="Calibri"/>
      <family val="2"/>
      <scheme val="minor"/>
    </font>
    <font>
      <sz val="11"/>
      <color rgb="FFFF0000"/>
      <name val="Calibri"/>
      <family val="2"/>
    </font>
    <font>
      <sz val="12"/>
      <color rgb="FF000000"/>
      <name val="Calibri"/>
      <family val="2"/>
      <charset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59999389629810485"/>
        <bgColor indexed="64"/>
      </patternFill>
    </fill>
    <fill>
      <patternFill patternType="solid">
        <fgColor rgb="FFFFFF99"/>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9">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cellStyleXfs>
  <cellXfs count="113">
    <xf numFmtId="0" fontId="0" fillId="0" borderId="0" xfId="0"/>
    <xf numFmtId="0" fontId="0" fillId="0" borderId="0" xfId="0" applyAlignment="1">
      <alignment vertical="top"/>
    </xf>
    <xf numFmtId="0" fontId="0" fillId="0" borderId="0" xfId="0" applyAlignment="1">
      <alignment vertical="top" wrapText="1"/>
    </xf>
    <xf numFmtId="0" fontId="0" fillId="0" borderId="0" xfId="0" applyAlignment="1">
      <alignment horizontal="right" vertical="top"/>
    </xf>
    <xf numFmtId="0" fontId="0" fillId="0" borderId="10" xfId="0" applyBorder="1" applyAlignment="1">
      <alignment horizontal="center" vertical="top"/>
    </xf>
    <xf numFmtId="0" fontId="0" fillId="0" borderId="11" xfId="0" applyBorder="1" applyAlignment="1">
      <alignment horizontal="center" vertical="top"/>
    </xf>
    <xf numFmtId="0" fontId="0" fillId="0" borderId="12" xfId="0" applyBorder="1" applyAlignment="1">
      <alignment horizontal="center" vertical="top"/>
    </xf>
    <xf numFmtId="0" fontId="0" fillId="0" borderId="13" xfId="0" applyBorder="1" applyAlignment="1">
      <alignment vertical="top"/>
    </xf>
    <xf numFmtId="165" fontId="0" fillId="0" borderId="0" xfId="2" applyNumberFormat="1" applyFont="1" applyBorder="1" applyAlignment="1">
      <alignment vertical="top"/>
    </xf>
    <xf numFmtId="165" fontId="0" fillId="0" borderId="14" xfId="2" applyNumberFormat="1" applyFont="1" applyBorder="1" applyAlignment="1">
      <alignment vertical="top"/>
    </xf>
    <xf numFmtId="0" fontId="0" fillId="0" borderId="15" xfId="0" applyBorder="1" applyAlignment="1">
      <alignment vertical="top"/>
    </xf>
    <xf numFmtId="165" fontId="0" fillId="0" borderId="17" xfId="2" applyNumberFormat="1" applyFont="1" applyBorder="1" applyAlignment="1">
      <alignment vertical="top"/>
    </xf>
    <xf numFmtId="0" fontId="16" fillId="0" borderId="0" xfId="0" applyFont="1" applyAlignment="1">
      <alignment horizontal="left" vertical="top"/>
    </xf>
    <xf numFmtId="164" fontId="0" fillId="0" borderId="0" xfId="1" applyNumberFormat="1" applyFont="1" applyAlignment="1">
      <alignment vertical="top"/>
    </xf>
    <xf numFmtId="166" fontId="0" fillId="0" borderId="0" xfId="1" applyNumberFormat="1" applyFont="1" applyAlignment="1">
      <alignment vertical="top"/>
    </xf>
    <xf numFmtId="0" fontId="0" fillId="0" borderId="0" xfId="0" applyAlignment="1">
      <alignment horizontal="left" vertical="top"/>
    </xf>
    <xf numFmtId="42" fontId="0" fillId="0" borderId="0" xfId="1" applyNumberFormat="1" applyFont="1" applyBorder="1" applyAlignment="1">
      <alignment vertical="top"/>
    </xf>
    <xf numFmtId="42" fontId="0" fillId="0" borderId="16" xfId="1" applyNumberFormat="1" applyFont="1" applyBorder="1" applyAlignment="1">
      <alignment vertical="top"/>
    </xf>
    <xf numFmtId="42" fontId="0" fillId="0" borderId="0" xfId="2" applyNumberFormat="1" applyFont="1" applyBorder="1" applyAlignment="1">
      <alignment vertical="top"/>
    </xf>
    <xf numFmtId="0" fontId="0" fillId="33" borderId="0" xfId="0" applyFill="1" applyAlignment="1">
      <alignment vertical="top"/>
    </xf>
    <xf numFmtId="0" fontId="0" fillId="33" borderId="0" xfId="0" applyFill="1" applyAlignment="1">
      <alignment horizontal="right" vertical="top"/>
    </xf>
    <xf numFmtId="0" fontId="0" fillId="34" borderId="0" xfId="0" applyFill="1" applyAlignment="1">
      <alignment vertical="top"/>
    </xf>
    <xf numFmtId="0" fontId="20" fillId="33" borderId="0" xfId="0" applyFont="1" applyFill="1" applyAlignment="1">
      <alignment vertical="top"/>
    </xf>
    <xf numFmtId="0" fontId="20" fillId="34" borderId="0" xfId="0" applyFont="1" applyFill="1" applyAlignment="1">
      <alignment vertical="top"/>
    </xf>
    <xf numFmtId="0" fontId="0" fillId="33" borderId="0" xfId="0" quotePrefix="1" applyFill="1" applyAlignment="1">
      <alignment horizontal="right" vertical="top"/>
    </xf>
    <xf numFmtId="14" fontId="0" fillId="34" borderId="0" xfId="0" applyNumberFormat="1" applyFill="1" applyAlignment="1">
      <alignment horizontal="right" vertical="top"/>
    </xf>
    <xf numFmtId="164" fontId="0" fillId="0" borderId="0" xfId="1" applyNumberFormat="1" applyFont="1" applyBorder="1" applyAlignment="1">
      <alignment vertical="top"/>
    </xf>
    <xf numFmtId="0" fontId="21" fillId="0" borderId="0" xfId="0" applyFont="1" applyAlignment="1">
      <alignment vertical="top"/>
    </xf>
    <xf numFmtId="164" fontId="0" fillId="0" borderId="0" xfId="1" applyNumberFormat="1" applyFont="1" applyFill="1" applyAlignment="1">
      <alignment vertical="top"/>
    </xf>
    <xf numFmtId="166" fontId="0" fillId="0" borderId="0" xfId="1" applyNumberFormat="1" applyFont="1" applyFill="1" applyAlignment="1">
      <alignment vertical="top"/>
    </xf>
    <xf numFmtId="166" fontId="0" fillId="0" borderId="0" xfId="0" applyNumberFormat="1" applyAlignment="1">
      <alignment vertical="top"/>
    </xf>
    <xf numFmtId="166" fontId="0" fillId="0" borderId="0" xfId="1" applyNumberFormat="1" applyFont="1" applyBorder="1" applyAlignment="1">
      <alignment vertical="top"/>
    </xf>
    <xf numFmtId="167" fontId="0" fillId="0" borderId="0" xfId="1" applyNumberFormat="1" applyFont="1" applyFill="1" applyAlignment="1">
      <alignment vertical="top"/>
    </xf>
    <xf numFmtId="164" fontId="0" fillId="0" borderId="14" xfId="1" applyNumberFormat="1" applyFont="1" applyFill="1" applyBorder="1" applyAlignment="1">
      <alignment vertical="top"/>
    </xf>
    <xf numFmtId="0" fontId="21" fillId="0" borderId="13" xfId="0" applyFont="1" applyBorder="1" applyAlignment="1">
      <alignment vertical="top"/>
    </xf>
    <xf numFmtId="0" fontId="0" fillId="0" borderId="14" xfId="0" applyBorder="1" applyAlignment="1">
      <alignment horizontal="center" vertical="top"/>
    </xf>
    <xf numFmtId="165" fontId="0" fillId="0" borderId="14" xfId="2" applyNumberFormat="1" applyFont="1" applyFill="1" applyBorder="1" applyAlignment="1">
      <alignment vertical="top"/>
    </xf>
    <xf numFmtId="165" fontId="0" fillId="0" borderId="16" xfId="2" applyNumberFormat="1" applyFont="1" applyFill="1" applyBorder="1" applyAlignment="1">
      <alignment vertical="top"/>
    </xf>
    <xf numFmtId="165" fontId="0" fillId="0" borderId="17" xfId="2" applyNumberFormat="1" applyFont="1" applyFill="1" applyBorder="1" applyAlignment="1">
      <alignment vertical="top"/>
    </xf>
    <xf numFmtId="3" fontId="0" fillId="0" borderId="0" xfId="0" applyNumberFormat="1"/>
    <xf numFmtId="0" fontId="0" fillId="0" borderId="0" xfId="0" applyAlignment="1">
      <alignment horizontal="center" vertical="top"/>
    </xf>
    <xf numFmtId="167" fontId="0" fillId="0" borderId="0" xfId="1" applyNumberFormat="1" applyFont="1" applyFill="1" applyBorder="1" applyAlignment="1">
      <alignment vertical="top"/>
    </xf>
    <xf numFmtId="0" fontId="0" fillId="0" borderId="0" xfId="0" applyAlignment="1">
      <alignment vertical="center"/>
    </xf>
    <xf numFmtId="167" fontId="0" fillId="0" borderId="0" xfId="1" applyNumberFormat="1" applyFont="1" applyFill="1" applyBorder="1" applyAlignment="1">
      <alignment horizontal="center" vertical="top"/>
    </xf>
    <xf numFmtId="168" fontId="22" fillId="0" borderId="0" xfId="0" applyNumberFormat="1" applyFont="1" applyAlignment="1">
      <alignment vertical="center"/>
    </xf>
    <xf numFmtId="168" fontId="0" fillId="0" borderId="0" xfId="1" applyNumberFormat="1" applyFont="1" applyFill="1" applyBorder="1" applyAlignment="1">
      <alignment vertical="top"/>
    </xf>
    <xf numFmtId="164" fontId="25" fillId="0" borderId="0" xfId="1" applyNumberFormat="1" applyFont="1" applyFill="1" applyBorder="1" applyAlignment="1">
      <alignment horizontal="center"/>
    </xf>
    <xf numFmtId="164" fontId="25" fillId="0" borderId="14" xfId="1" applyNumberFormat="1" applyFont="1" applyFill="1" applyBorder="1" applyAlignment="1">
      <alignment horizontal="center"/>
    </xf>
    <xf numFmtId="164" fontId="0" fillId="0" borderId="0" xfId="1" quotePrefix="1" applyNumberFormat="1" applyFont="1" applyFill="1" applyAlignment="1">
      <alignment horizontal="center" vertical="top"/>
    </xf>
    <xf numFmtId="0" fontId="16" fillId="0" borderId="0" xfId="0" applyFont="1" applyAlignment="1">
      <alignment horizontal="center" vertical="center"/>
    </xf>
    <xf numFmtId="166" fontId="16" fillId="0" borderId="0" xfId="1" applyNumberFormat="1" applyFont="1" applyFill="1" applyAlignment="1">
      <alignment horizontal="center" vertical="center"/>
    </xf>
    <xf numFmtId="43" fontId="16" fillId="0" borderId="0" xfId="1" applyFont="1" applyFill="1" applyAlignment="1">
      <alignment horizontal="left"/>
    </xf>
    <xf numFmtId="43" fontId="0" fillId="0" borderId="0" xfId="1" applyFont="1" applyFill="1" applyAlignment="1">
      <alignment vertical="center" wrapText="1"/>
    </xf>
    <xf numFmtId="0" fontId="16" fillId="0" borderId="0" xfId="1" applyNumberFormat="1" applyFont="1" applyFill="1" applyAlignment="1">
      <alignment horizontal="center" vertical="center"/>
    </xf>
    <xf numFmtId="0" fontId="16" fillId="0" borderId="0" xfId="1" applyNumberFormat="1" applyFont="1" applyFill="1" applyAlignment="1">
      <alignment horizontal="center" vertical="center" wrapText="1"/>
    </xf>
    <xf numFmtId="43" fontId="16" fillId="0" borderId="0" xfId="1" applyFont="1" applyFill="1" applyAlignment="1">
      <alignment horizontal="left" vertical="center"/>
    </xf>
    <xf numFmtId="0" fontId="16" fillId="0" borderId="0" xfId="0" applyFont="1" applyAlignment="1">
      <alignment vertical="top" wrapText="1"/>
    </xf>
    <xf numFmtId="43" fontId="0" fillId="0" borderId="0" xfId="1" applyFont="1" applyFill="1" applyAlignment="1">
      <alignment horizontal="left"/>
    </xf>
    <xf numFmtId="43" fontId="0" fillId="0" borderId="0" xfId="1" applyFont="1" applyFill="1" applyAlignment="1">
      <alignment horizontal="right"/>
    </xf>
    <xf numFmtId="0" fontId="0" fillId="0" borderId="0" xfId="1" applyNumberFormat="1" applyFont="1" applyFill="1" applyAlignment="1">
      <alignment horizontal="center" vertical="center" wrapText="1"/>
    </xf>
    <xf numFmtId="0" fontId="0" fillId="0" borderId="0" xfId="1" applyNumberFormat="1" applyFont="1" applyFill="1" applyAlignment="1">
      <alignment horizontal="center" vertical="center"/>
    </xf>
    <xf numFmtId="0" fontId="26" fillId="0" borderId="0" xfId="0" applyFont="1"/>
    <xf numFmtId="0" fontId="22" fillId="0" borderId="0" xfId="0" applyFont="1" applyAlignment="1">
      <alignment horizontal="right"/>
    </xf>
    <xf numFmtId="0" fontId="22" fillId="0" borderId="0" xfId="0" applyFont="1" applyAlignment="1">
      <alignment horizontal="center" vertical="center"/>
    </xf>
    <xf numFmtId="164" fontId="27" fillId="0" borderId="0" xfId="1" applyNumberFormat="1" applyFont="1" applyFill="1" applyBorder="1" applyAlignment="1">
      <alignment horizontal="center"/>
    </xf>
    <xf numFmtId="164" fontId="27" fillId="0" borderId="14" xfId="1" applyNumberFormat="1" applyFont="1" applyFill="1" applyBorder="1" applyAlignment="1">
      <alignment horizontal="center"/>
    </xf>
    <xf numFmtId="0" fontId="29" fillId="0" borderId="0" xfId="0" applyFont="1" applyAlignment="1">
      <alignment horizontal="left" vertical="top"/>
    </xf>
    <xf numFmtId="164" fontId="28" fillId="0" borderId="0" xfId="1" applyNumberFormat="1" applyFont="1" applyAlignment="1">
      <alignment vertical="top"/>
    </xf>
    <xf numFmtId="0" fontId="28" fillId="0" borderId="0" xfId="0" applyFont="1" applyAlignment="1">
      <alignment horizontal="right" vertical="top"/>
    </xf>
    <xf numFmtId="166" fontId="28" fillId="0" borderId="0" xfId="1" applyNumberFormat="1" applyFont="1" applyAlignment="1">
      <alignment vertical="top"/>
    </xf>
    <xf numFmtId="0" fontId="31" fillId="0" borderId="0" xfId="0" applyFont="1" applyAlignment="1">
      <alignment vertical="top" wrapText="1"/>
    </xf>
    <xf numFmtId="164" fontId="31" fillId="0" borderId="0" xfId="1" applyNumberFormat="1" applyFont="1" applyAlignment="1">
      <alignment vertical="top"/>
    </xf>
    <xf numFmtId="0" fontId="31" fillId="0" borderId="0" xfId="0" applyFont="1" applyAlignment="1">
      <alignment horizontal="right" vertical="top"/>
    </xf>
    <xf numFmtId="166" fontId="31" fillId="0" borderId="0" xfId="1" applyNumberFormat="1" applyFont="1" applyAlignment="1">
      <alignment vertical="top"/>
    </xf>
    <xf numFmtId="0" fontId="22" fillId="0" borderId="0" xfId="0" applyFont="1"/>
    <xf numFmtId="0" fontId="28" fillId="0" borderId="0" xfId="0" applyFont="1" applyAlignment="1">
      <alignment vertical="center"/>
    </xf>
    <xf numFmtId="0" fontId="0" fillId="0" borderId="0" xfId="0" applyAlignment="1">
      <alignment vertical="top" wrapText="1"/>
    </xf>
    <xf numFmtId="0" fontId="0" fillId="0" borderId="0" xfId="0" applyAlignment="1">
      <alignment horizontal="left" vertical="top" wrapText="1"/>
    </xf>
    <xf numFmtId="0" fontId="23" fillId="0" borderId="0" xfId="0" applyFont="1" applyAlignment="1">
      <alignment horizontal="left" vertical="top" wrapText="1"/>
    </xf>
    <xf numFmtId="0" fontId="24" fillId="0" borderId="0" xfId="0" applyFont="1" applyAlignment="1">
      <alignment vertical="top" wrapText="1"/>
    </xf>
    <xf numFmtId="0" fontId="0" fillId="0" borderId="0" xfId="0" applyAlignment="1">
      <alignment vertical="center" wrapText="1"/>
    </xf>
    <xf numFmtId="0" fontId="0" fillId="0" borderId="0" xfId="0" applyAlignment="1">
      <alignment horizontal="left" vertical="center" wrapText="1"/>
    </xf>
    <xf numFmtId="0" fontId="16" fillId="0" borderId="0" xfId="0" applyFont="1" applyAlignment="1">
      <alignment horizontal="center" vertical="center"/>
    </xf>
    <xf numFmtId="0" fontId="0" fillId="0" borderId="0" xfId="0" applyAlignment="1">
      <alignment horizontal="center" vertical="center"/>
    </xf>
    <xf numFmtId="43" fontId="0" fillId="0" borderId="0" xfId="1" applyFont="1" applyFill="1" applyAlignment="1">
      <alignment horizontal="right" wrapText="1"/>
    </xf>
    <xf numFmtId="0" fontId="14" fillId="0" borderId="0" xfId="0" applyFont="1" applyAlignment="1">
      <alignment horizontal="left" vertical="top" wrapText="1"/>
    </xf>
    <xf numFmtId="0" fontId="14" fillId="0" borderId="0" xfId="0" applyFont="1" applyAlignment="1">
      <alignment vertical="top" wrapText="1"/>
    </xf>
    <xf numFmtId="0" fontId="30" fillId="0" borderId="0" xfId="0" applyFont="1" applyAlignment="1">
      <alignment vertical="top" wrapText="1"/>
    </xf>
    <xf numFmtId="0" fontId="32" fillId="0" borderId="0" xfId="0" applyFont="1" applyAlignment="1">
      <alignment vertical="top" wrapText="1"/>
    </xf>
    <xf numFmtId="0" fontId="20" fillId="34" borderId="0" xfId="46" applyFont="1" applyFill="1" applyAlignment="1">
      <alignment vertical="top"/>
    </xf>
    <xf numFmtId="0" fontId="1" fillId="34" borderId="0" xfId="46" applyFill="1" applyAlignment="1">
      <alignment vertical="top"/>
    </xf>
    <xf numFmtId="14" fontId="1" fillId="34" borderId="0" xfId="46" applyNumberFormat="1" applyFill="1" applyAlignment="1">
      <alignment horizontal="right" vertical="top"/>
    </xf>
    <xf numFmtId="0" fontId="1" fillId="0" borderId="0" xfId="46" applyAlignment="1">
      <alignment vertical="top"/>
    </xf>
    <xf numFmtId="0" fontId="1" fillId="0" borderId="10" xfId="46" applyBorder="1" applyAlignment="1">
      <alignment horizontal="center" vertical="top"/>
    </xf>
    <xf numFmtId="0" fontId="1" fillId="0" borderId="11" xfId="46" applyBorder="1" applyAlignment="1">
      <alignment horizontal="center" vertical="top"/>
    </xf>
    <xf numFmtId="0" fontId="1" fillId="0" borderId="12" xfId="46" applyBorder="1" applyAlignment="1">
      <alignment horizontal="center" vertical="top"/>
    </xf>
    <xf numFmtId="0" fontId="1" fillId="0" borderId="0" xfId="46" applyAlignment="1">
      <alignment vertical="top" wrapText="1"/>
    </xf>
    <xf numFmtId="0" fontId="1" fillId="0" borderId="13" xfId="46" applyBorder="1" applyAlignment="1">
      <alignment vertical="top"/>
    </xf>
    <xf numFmtId="165" fontId="0" fillId="0" borderId="0" xfId="47" applyNumberFormat="1" applyFont="1" applyBorder="1" applyAlignment="1">
      <alignment vertical="top"/>
    </xf>
    <xf numFmtId="165" fontId="0" fillId="0" borderId="14" xfId="47" applyNumberFormat="1" applyFont="1" applyBorder="1" applyAlignment="1">
      <alignment vertical="top"/>
    </xf>
    <xf numFmtId="164" fontId="27" fillId="0" borderId="0" xfId="48" applyNumberFormat="1" applyFont="1" applyFill="1" applyBorder="1" applyAlignment="1">
      <alignment horizontal="center"/>
    </xf>
    <xf numFmtId="164" fontId="27" fillId="0" borderId="14" xfId="48" applyNumberFormat="1" applyFont="1" applyFill="1" applyBorder="1" applyAlignment="1">
      <alignment horizontal="center"/>
    </xf>
    <xf numFmtId="0" fontId="1" fillId="0" borderId="15" xfId="46" applyBorder="1" applyAlignment="1">
      <alignment vertical="top"/>
    </xf>
    <xf numFmtId="165" fontId="0" fillId="0" borderId="16" xfId="47" applyNumberFormat="1" applyFont="1" applyFill="1" applyBorder="1" applyAlignment="1">
      <alignment vertical="top"/>
    </xf>
    <xf numFmtId="165" fontId="0" fillId="0" borderId="17" xfId="47" applyNumberFormat="1" applyFont="1" applyFill="1" applyBorder="1" applyAlignment="1">
      <alignment vertical="top"/>
    </xf>
    <xf numFmtId="0" fontId="16" fillId="0" borderId="0" xfId="46" applyFont="1" applyAlignment="1">
      <alignment horizontal="left" vertical="top"/>
    </xf>
    <xf numFmtId="0" fontId="1" fillId="0" borderId="0" xfId="46" applyAlignment="1">
      <alignment horizontal="left" vertical="top" wrapText="1"/>
    </xf>
    <xf numFmtId="0" fontId="1" fillId="0" borderId="0" xfId="46" applyAlignment="1">
      <alignment vertical="top" wrapText="1"/>
    </xf>
    <xf numFmtId="164" fontId="0" fillId="0" borderId="0" xfId="48" applyNumberFormat="1" applyFont="1" applyAlignment="1">
      <alignment vertical="top"/>
    </xf>
    <xf numFmtId="0" fontId="1" fillId="0" borderId="0" xfId="46" applyAlignment="1">
      <alignment horizontal="right" vertical="top"/>
    </xf>
    <xf numFmtId="166" fontId="0" fillId="0" borderId="0" xfId="48" applyNumberFormat="1" applyFont="1" applyAlignment="1">
      <alignment vertical="top"/>
    </xf>
    <xf numFmtId="0" fontId="33" fillId="0" borderId="0" xfId="46" applyFont="1" applyAlignment="1">
      <alignment vertical="top" wrapText="1"/>
    </xf>
    <xf numFmtId="0" fontId="1" fillId="0" borderId="0" xfId="46"/>
  </cellXfs>
  <cellStyles count="49">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Comma 2" xfId="48" xr:uid="{7B88D3F1-8001-4315-8EC4-ABE3746379DA}"/>
    <cellStyle name="Currency" xfId="2" builtinId="4"/>
    <cellStyle name="Currency 2" xfId="47" xr:uid="{E54984B7-57C9-4ECB-9787-BB2CDF085F07}"/>
    <cellStyle name="Explanatory Text" xfId="18" builtinId="53" customBuiltin="1"/>
    <cellStyle name="Followed Hyperlink" xfId="45" builtinId="9"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44" builtinId="8" customBuiltin="1"/>
    <cellStyle name="Input" xfId="11" builtinId="20" customBuiltin="1"/>
    <cellStyle name="Linked Cell" xfId="14" builtinId="24" customBuiltin="1"/>
    <cellStyle name="Neutral" xfId="10" builtinId="28" customBuiltin="1"/>
    <cellStyle name="Normal" xfId="0" builtinId="0"/>
    <cellStyle name="Normal 2" xfId="46" xr:uid="{E0793034-2190-46B6-8E70-4FBD5EE6E990}"/>
    <cellStyle name="Note" xfId="17" builtinId="10" customBuiltin="1"/>
    <cellStyle name="Output" xfId="12" builtinId="21" customBuiltin="1"/>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livecsupomona-my.sharepoint.com/personal/ylvillalobos_cpp_edu/Documents/Budgets-Accounting/Fee%20Distributions-Reports/23-24%20SSF.xlsx" TargetMode="External"/><Relationship Id="rId1" Type="http://schemas.openxmlformats.org/officeDocument/2006/relationships/externalLinkPath" Target="https://livecsupomona-my.sharepoint.com/personal/ylvillalobos_cpp_edu/Documents/Budgets-Accounting/Fee%20Distributions-Reports/23-24%20SS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udent Affairs"/>
      <sheetName val="Data"/>
    </sheetNames>
    <sheetDataSet>
      <sheetData sheetId="0"/>
      <sheetData sheetId="1">
        <row r="2">
          <cell r="O2">
            <v>4108583</v>
          </cell>
          <cell r="P2">
            <v>4045528.3400000022</v>
          </cell>
        </row>
        <row r="3">
          <cell r="O3">
            <v>281377</v>
          </cell>
          <cell r="P3">
            <v>169215.71999999994</v>
          </cell>
        </row>
        <row r="4">
          <cell r="O4">
            <v>54734</v>
          </cell>
          <cell r="P4">
            <v>57647.779999999984</v>
          </cell>
        </row>
        <row r="5">
          <cell r="O5">
            <v>173005</v>
          </cell>
          <cell r="P5">
            <v>-2061.85</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4"/>
  <sheetViews>
    <sheetView zoomScale="160" zoomScaleNormal="160" workbookViewId="0">
      <selection activeCell="A32" sqref="A32"/>
    </sheetView>
  </sheetViews>
  <sheetFormatPr defaultRowHeight="15" x14ac:dyDescent="0.25"/>
  <cols>
    <col min="1" max="1" width="38.7109375" customWidth="1"/>
    <col min="2" max="4" width="18.7109375" customWidth="1"/>
  </cols>
  <sheetData>
    <row r="1" spans="1:8" s="1" customFormat="1" ht="18.75" x14ac:dyDescent="0.25">
      <c r="A1" s="22" t="s">
        <v>0</v>
      </c>
      <c r="B1" s="19"/>
      <c r="C1" s="19"/>
      <c r="D1" s="20" t="s">
        <v>1</v>
      </c>
    </row>
    <row r="2" spans="1:8" s="1" customFormat="1" x14ac:dyDescent="0.25"/>
    <row r="3" spans="1:8" s="1" customFormat="1" x14ac:dyDescent="0.25">
      <c r="A3" s="4" t="s">
        <v>2</v>
      </c>
      <c r="B3" s="5" t="s">
        <v>3</v>
      </c>
      <c r="C3" s="5" t="s">
        <v>4</v>
      </c>
      <c r="D3" s="6" t="s">
        <v>5</v>
      </c>
      <c r="H3" s="2"/>
    </row>
    <row r="4" spans="1:8" s="1" customFormat="1" x14ac:dyDescent="0.25">
      <c r="A4" s="7" t="s">
        <v>6</v>
      </c>
      <c r="B4" s="8">
        <v>968432</v>
      </c>
      <c r="C4" s="8">
        <f>658924+136229</f>
        <v>795153</v>
      </c>
      <c r="D4" s="9">
        <f>B4-C4</f>
        <v>173279</v>
      </c>
    </row>
    <row r="5" spans="1:8" s="1" customFormat="1" x14ac:dyDescent="0.25">
      <c r="A5" s="7" t="s">
        <v>7</v>
      </c>
      <c r="B5" s="16">
        <v>101988</v>
      </c>
      <c r="C5" s="16">
        <v>52814</v>
      </c>
      <c r="D5" s="9">
        <f t="shared" ref="D5:D7" si="0">B5-C5</f>
        <v>49174</v>
      </c>
    </row>
    <row r="6" spans="1:8" s="1" customFormat="1" x14ac:dyDescent="0.25">
      <c r="A6" s="7" t="s">
        <v>8</v>
      </c>
      <c r="B6" s="16">
        <v>161404</v>
      </c>
      <c r="C6" s="16">
        <v>68926</v>
      </c>
      <c r="D6" s="9">
        <f t="shared" si="0"/>
        <v>92478</v>
      </c>
    </row>
    <row r="7" spans="1:8" s="1" customFormat="1" x14ac:dyDescent="0.25">
      <c r="A7" s="10" t="s">
        <v>9</v>
      </c>
      <c r="B7" s="17">
        <v>10976</v>
      </c>
      <c r="C7" s="17">
        <f>4544+1732</f>
        <v>6276</v>
      </c>
      <c r="D7" s="11">
        <f t="shared" si="0"/>
        <v>4700</v>
      </c>
    </row>
    <row r="8" spans="1:8" s="1" customFormat="1" x14ac:dyDescent="0.25">
      <c r="A8" s="1" t="s">
        <v>10</v>
      </c>
      <c r="B8" s="16">
        <f>SUM(B4:B7)</f>
        <v>1242800</v>
      </c>
      <c r="C8" s="16">
        <f t="shared" ref="C8:D8" si="1">SUM(C4:C7)</f>
        <v>923169</v>
      </c>
      <c r="D8" s="16">
        <f t="shared" si="1"/>
        <v>319631</v>
      </c>
    </row>
    <row r="9" spans="1:8" s="1" customFormat="1" x14ac:dyDescent="0.25"/>
    <row r="10" spans="1:8" s="1" customFormat="1" ht="50.25" customHeight="1" x14ac:dyDescent="0.25">
      <c r="A10" s="76" t="s">
        <v>11</v>
      </c>
      <c r="B10" s="76"/>
      <c r="C10" s="76"/>
      <c r="D10" s="76"/>
    </row>
    <row r="11" spans="1:8" s="1" customFormat="1" x14ac:dyDescent="0.25"/>
    <row r="12" spans="1:8" s="1" customFormat="1" x14ac:dyDescent="0.25">
      <c r="A12" s="12" t="s">
        <v>12</v>
      </c>
    </row>
    <row r="13" spans="1:8" s="1" customFormat="1" x14ac:dyDescent="0.25">
      <c r="A13" s="15" t="s">
        <v>13</v>
      </c>
    </row>
    <row r="14" spans="1:8" s="1" customFormat="1" x14ac:dyDescent="0.25">
      <c r="A14" s="1" t="s">
        <v>14</v>
      </c>
    </row>
    <row r="15" spans="1:8" s="1" customFormat="1" x14ac:dyDescent="0.25">
      <c r="A15" s="1" t="s">
        <v>15</v>
      </c>
    </row>
    <row r="16" spans="1:8" s="1" customFormat="1" x14ac:dyDescent="0.25"/>
    <row r="17" spans="1:4" s="1" customFormat="1" x14ac:dyDescent="0.25">
      <c r="A17" s="12" t="s">
        <v>16</v>
      </c>
      <c r="B17" s="13"/>
      <c r="C17" s="3"/>
      <c r="D17" s="14"/>
    </row>
    <row r="18" spans="1:4" s="1" customFormat="1" ht="33" customHeight="1" x14ac:dyDescent="0.25">
      <c r="A18" s="76" t="s">
        <v>17</v>
      </c>
      <c r="B18" s="76"/>
      <c r="C18" s="76"/>
      <c r="D18" s="76"/>
    </row>
    <row r="19" spans="1:4" s="1" customFormat="1" ht="15" customHeight="1" x14ac:dyDescent="0.25">
      <c r="A19" s="2"/>
      <c r="B19" s="2"/>
      <c r="C19" s="2"/>
      <c r="D19" s="2"/>
    </row>
    <row r="20" spans="1:4" s="1" customFormat="1" x14ac:dyDescent="0.25">
      <c r="A20" s="12" t="s">
        <v>18</v>
      </c>
      <c r="B20" s="13"/>
      <c r="C20" s="3"/>
      <c r="D20" s="14"/>
    </row>
    <row r="21" spans="1:4" s="1" customFormat="1" ht="39.75" customHeight="1" x14ac:dyDescent="0.25">
      <c r="A21" s="76" t="s">
        <v>19</v>
      </c>
      <c r="B21" s="76"/>
      <c r="C21" s="76"/>
      <c r="D21" s="76"/>
    </row>
    <row r="22" spans="1:4" s="1" customFormat="1" ht="15" customHeight="1" x14ac:dyDescent="0.25">
      <c r="A22" s="2"/>
      <c r="B22" s="2"/>
      <c r="C22" s="2"/>
      <c r="D22" s="2"/>
    </row>
    <row r="23" spans="1:4" s="1" customFormat="1" x14ac:dyDescent="0.25">
      <c r="A23" s="12" t="s">
        <v>20</v>
      </c>
      <c r="B23" s="13"/>
      <c r="C23" s="3"/>
      <c r="D23" s="14"/>
    </row>
    <row r="24" spans="1:4" s="1" customFormat="1" ht="78" customHeight="1" x14ac:dyDescent="0.25">
      <c r="A24" s="76" t="s">
        <v>21</v>
      </c>
      <c r="B24" s="76"/>
      <c r="C24" s="76"/>
      <c r="D24" s="76"/>
    </row>
  </sheetData>
  <mergeCells count="4">
    <mergeCell ref="A10:D10"/>
    <mergeCell ref="A21:D21"/>
    <mergeCell ref="A24:D24"/>
    <mergeCell ref="A18:D18"/>
  </mergeCells>
  <printOptions horizontalCentered="1"/>
  <pageMargins left="0.5" right="0.5" top="0.5" bottom="0.5" header="0.5" footer="0.5"/>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2"/>
  <sheetViews>
    <sheetView zoomScale="160" zoomScaleNormal="160" workbookViewId="0">
      <selection activeCell="A32" sqref="A32"/>
    </sheetView>
  </sheetViews>
  <sheetFormatPr defaultRowHeight="15" x14ac:dyDescent="0.25"/>
  <cols>
    <col min="1" max="1" width="38.7109375" customWidth="1"/>
    <col min="2" max="3" width="17" customWidth="1"/>
    <col min="4" max="4" width="18.7109375" customWidth="1"/>
  </cols>
  <sheetData>
    <row r="1" spans="1:8" s="1" customFormat="1" ht="18.75" x14ac:dyDescent="0.25">
      <c r="A1" s="22" t="s">
        <v>22</v>
      </c>
      <c r="B1" s="19"/>
      <c r="C1" s="19"/>
      <c r="D1" s="24" t="s">
        <v>23</v>
      </c>
    </row>
    <row r="2" spans="1:8" s="1" customFormat="1" x14ac:dyDescent="0.25"/>
    <row r="3" spans="1:8" s="1" customFormat="1" x14ac:dyDescent="0.25">
      <c r="A3" s="4" t="s">
        <v>2</v>
      </c>
      <c r="B3" s="5" t="s">
        <v>3</v>
      </c>
      <c r="C3" s="5" t="s">
        <v>4</v>
      </c>
      <c r="D3" s="6" t="s">
        <v>5</v>
      </c>
      <c r="H3" s="2"/>
    </row>
    <row r="4" spans="1:8" s="1" customFormat="1" x14ac:dyDescent="0.25">
      <c r="A4" s="7" t="s">
        <v>6</v>
      </c>
      <c r="B4" s="8">
        <v>1709686</v>
      </c>
      <c r="C4" s="18">
        <v>1697817</v>
      </c>
      <c r="D4" s="9">
        <f>+B4-C4</f>
        <v>11869</v>
      </c>
    </row>
    <row r="5" spans="1:8" s="1" customFormat="1" x14ac:dyDescent="0.25">
      <c r="A5" s="7" t="s">
        <v>7</v>
      </c>
      <c r="B5" s="16">
        <v>217473</v>
      </c>
      <c r="C5" s="16">
        <v>197322</v>
      </c>
      <c r="D5" s="9">
        <f t="shared" ref="D5:D6" si="0">+B5-C5</f>
        <v>20151</v>
      </c>
    </row>
    <row r="6" spans="1:8" s="1" customFormat="1" x14ac:dyDescent="0.25">
      <c r="A6" s="7" t="s">
        <v>8</v>
      </c>
      <c r="B6" s="16">
        <v>258547</v>
      </c>
      <c r="C6" s="16">
        <v>0</v>
      </c>
      <c r="D6" s="9">
        <f t="shared" si="0"/>
        <v>258547</v>
      </c>
    </row>
    <row r="7" spans="1:8" s="1" customFormat="1" x14ac:dyDescent="0.25">
      <c r="A7" s="10" t="s">
        <v>9</v>
      </c>
      <c r="B7" s="17">
        <v>27876</v>
      </c>
      <c r="C7" s="17">
        <v>15791</v>
      </c>
      <c r="D7" s="11">
        <f>+B7-C7</f>
        <v>12085</v>
      </c>
    </row>
    <row r="8" spans="1:8" s="1" customFormat="1" x14ac:dyDescent="0.25">
      <c r="A8" s="1" t="s">
        <v>10</v>
      </c>
      <c r="B8" s="16">
        <f>SUM(B4:B7)</f>
        <v>2213582</v>
      </c>
      <c r="C8" s="16">
        <f t="shared" ref="C8:D8" si="1">SUM(C4:C7)</f>
        <v>1910930</v>
      </c>
      <c r="D8" s="16">
        <f t="shared" si="1"/>
        <v>302652</v>
      </c>
    </row>
    <row r="9" spans="1:8" s="1" customFormat="1" x14ac:dyDescent="0.25"/>
    <row r="10" spans="1:8" s="1" customFormat="1" ht="34.5" customHeight="1" x14ac:dyDescent="0.25">
      <c r="A10" s="76" t="s">
        <v>24</v>
      </c>
      <c r="B10" s="76"/>
      <c r="C10" s="76"/>
      <c r="D10" s="76"/>
    </row>
    <row r="11" spans="1:8" s="1" customFormat="1" x14ac:dyDescent="0.25"/>
    <row r="12" spans="1:8" s="1" customFormat="1" x14ac:dyDescent="0.25">
      <c r="A12" s="12" t="s">
        <v>12</v>
      </c>
    </row>
    <row r="13" spans="1:8" s="1" customFormat="1" ht="78" customHeight="1" x14ac:dyDescent="0.25">
      <c r="A13" s="77" t="s">
        <v>25</v>
      </c>
      <c r="B13" s="76"/>
      <c r="C13" s="76"/>
      <c r="D13" s="76"/>
    </row>
    <row r="14" spans="1:8" s="1" customFormat="1" x14ac:dyDescent="0.25"/>
    <row r="15" spans="1:8" s="1" customFormat="1" x14ac:dyDescent="0.25">
      <c r="A15" s="12" t="s">
        <v>16</v>
      </c>
      <c r="B15" s="13"/>
      <c r="C15" s="3"/>
      <c r="D15" s="14"/>
    </row>
    <row r="16" spans="1:8" s="1" customFormat="1" ht="95.25" customHeight="1" x14ac:dyDescent="0.25">
      <c r="A16" s="76" t="s">
        <v>26</v>
      </c>
      <c r="B16" s="76"/>
      <c r="C16" s="76"/>
      <c r="D16" s="76"/>
    </row>
    <row r="17" spans="1:4" s="1" customFormat="1" x14ac:dyDescent="0.25">
      <c r="A17" s="2"/>
      <c r="B17" s="2"/>
      <c r="C17" s="2"/>
      <c r="D17" s="2"/>
    </row>
    <row r="18" spans="1:4" s="1" customFormat="1" x14ac:dyDescent="0.25">
      <c r="A18" s="12" t="s">
        <v>18</v>
      </c>
      <c r="B18" s="13"/>
      <c r="C18" s="3"/>
      <c r="D18" s="14"/>
    </row>
    <row r="19" spans="1:4" s="1" customFormat="1" ht="39.75" customHeight="1" x14ac:dyDescent="0.25">
      <c r="A19" s="76" t="s">
        <v>27</v>
      </c>
      <c r="B19" s="76"/>
      <c r="C19" s="76"/>
      <c r="D19" s="76"/>
    </row>
    <row r="20" spans="1:4" s="1" customFormat="1" ht="15" customHeight="1" x14ac:dyDescent="0.25">
      <c r="A20" s="2"/>
      <c r="B20" s="2"/>
      <c r="C20" s="2"/>
      <c r="D20" s="2"/>
    </row>
    <row r="21" spans="1:4" s="1" customFormat="1" x14ac:dyDescent="0.25">
      <c r="A21" s="12" t="s">
        <v>20</v>
      </c>
      <c r="B21" s="13"/>
      <c r="C21" s="3"/>
      <c r="D21" s="14"/>
    </row>
    <row r="22" spans="1:4" s="1" customFormat="1" ht="52.5" customHeight="1" x14ac:dyDescent="0.25">
      <c r="A22" s="76" t="s">
        <v>28</v>
      </c>
      <c r="B22" s="76"/>
      <c r="C22" s="76"/>
      <c r="D22" s="76"/>
    </row>
  </sheetData>
  <mergeCells count="5">
    <mergeCell ref="A10:D10"/>
    <mergeCell ref="A16:D16"/>
    <mergeCell ref="A19:D19"/>
    <mergeCell ref="A22:D22"/>
    <mergeCell ref="A13:D13"/>
  </mergeCells>
  <pageMargins left="0.7" right="0.7" top="0.75" bottom="0.75" header="0.3" footer="0.3"/>
  <pageSetup scale="9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1"/>
  <sheetViews>
    <sheetView topLeftCell="A13" zoomScale="160" zoomScaleNormal="160" workbookViewId="0">
      <selection activeCell="A15" sqref="A15:D15"/>
    </sheetView>
  </sheetViews>
  <sheetFormatPr defaultRowHeight="15" x14ac:dyDescent="0.25"/>
  <cols>
    <col min="1" max="1" width="38.7109375" customWidth="1"/>
    <col min="2" max="2" width="23.5703125" bestFit="1" customWidth="1"/>
    <col min="3" max="4" width="18.7109375" customWidth="1"/>
  </cols>
  <sheetData>
    <row r="1" spans="1:8" s="1" customFormat="1" ht="18.75" x14ac:dyDescent="0.25">
      <c r="A1" s="23" t="s">
        <v>29</v>
      </c>
      <c r="B1" s="21"/>
      <c r="C1" s="21"/>
      <c r="D1" s="25">
        <f ca="1">TODAY()</f>
        <v>45778</v>
      </c>
    </row>
    <row r="2" spans="1:8" s="1" customFormat="1" x14ac:dyDescent="0.25"/>
    <row r="3" spans="1:8" s="1" customFormat="1" x14ac:dyDescent="0.25">
      <c r="A3" s="4" t="s">
        <v>2</v>
      </c>
      <c r="B3" s="5" t="s">
        <v>30</v>
      </c>
      <c r="C3" s="5" t="s">
        <v>31</v>
      </c>
      <c r="D3" s="6" t="s">
        <v>32</v>
      </c>
      <c r="H3" s="2"/>
    </row>
    <row r="4" spans="1:8" s="1" customFormat="1" x14ac:dyDescent="0.25">
      <c r="A4" s="7" t="s">
        <v>6</v>
      </c>
      <c r="B4" s="8">
        <v>1743048</v>
      </c>
      <c r="C4" s="18">
        <v>1721226</v>
      </c>
      <c r="D4" s="9">
        <f>B4-C4</f>
        <v>21822</v>
      </c>
    </row>
    <row r="5" spans="1:8" s="1" customFormat="1" x14ac:dyDescent="0.25">
      <c r="A5" s="7" t="s">
        <v>7</v>
      </c>
      <c r="B5" s="16">
        <v>199686</v>
      </c>
      <c r="C5" s="16">
        <v>195074</v>
      </c>
      <c r="D5" s="9">
        <f t="shared" ref="D5:D7" si="0">B5-C5</f>
        <v>4612</v>
      </c>
    </row>
    <row r="6" spans="1:8" s="1" customFormat="1" x14ac:dyDescent="0.25">
      <c r="A6" s="7" t="s">
        <v>8</v>
      </c>
      <c r="B6" s="16">
        <v>434651</v>
      </c>
      <c r="C6" s="16">
        <v>8000</v>
      </c>
      <c r="D6" s="9">
        <f t="shared" si="0"/>
        <v>426651</v>
      </c>
    </row>
    <row r="7" spans="1:8" s="1" customFormat="1" x14ac:dyDescent="0.25">
      <c r="A7" s="10" t="s">
        <v>9</v>
      </c>
      <c r="B7" s="17">
        <v>67894</v>
      </c>
      <c r="C7" s="17">
        <v>38780</v>
      </c>
      <c r="D7" s="11">
        <f t="shared" si="0"/>
        <v>29114</v>
      </c>
    </row>
    <row r="8" spans="1:8" s="1" customFormat="1" x14ac:dyDescent="0.25">
      <c r="A8" s="1" t="s">
        <v>10</v>
      </c>
      <c r="B8" s="16">
        <f>SUM(B4:B7)</f>
        <v>2445279</v>
      </c>
      <c r="C8" s="16">
        <f t="shared" ref="C8:D8" si="1">SUM(C4:C7)</f>
        <v>1963080</v>
      </c>
      <c r="D8" s="16">
        <f t="shared" si="1"/>
        <v>482199</v>
      </c>
    </row>
    <row r="9" spans="1:8" s="1" customFormat="1" x14ac:dyDescent="0.25"/>
    <row r="10" spans="1:8" s="1" customFormat="1" x14ac:dyDescent="0.25"/>
    <row r="11" spans="1:8" s="1" customFormat="1" x14ac:dyDescent="0.25">
      <c r="A11" s="12" t="s">
        <v>12</v>
      </c>
    </row>
    <row r="12" spans="1:8" s="1" customFormat="1" ht="66" customHeight="1" x14ac:dyDescent="0.25">
      <c r="A12" s="77" t="s">
        <v>33</v>
      </c>
      <c r="B12" s="76"/>
      <c r="C12" s="76"/>
      <c r="D12" s="76"/>
    </row>
    <row r="13" spans="1:8" s="1" customFormat="1" x14ac:dyDescent="0.25"/>
    <row r="14" spans="1:8" s="1" customFormat="1" x14ac:dyDescent="0.25">
      <c r="A14" s="12" t="s">
        <v>16</v>
      </c>
      <c r="B14" s="13"/>
      <c r="C14" s="3"/>
      <c r="D14" s="14"/>
    </row>
    <row r="15" spans="1:8" s="1" customFormat="1" ht="45.4" customHeight="1" x14ac:dyDescent="0.25">
      <c r="A15" s="76" t="s">
        <v>34</v>
      </c>
      <c r="B15" s="76"/>
      <c r="C15" s="76"/>
      <c r="D15" s="76"/>
    </row>
    <row r="16" spans="1:8" s="1" customFormat="1" x14ac:dyDescent="0.25">
      <c r="A16" s="2"/>
      <c r="B16" s="2"/>
      <c r="C16" s="2"/>
      <c r="D16" s="2"/>
    </row>
    <row r="17" spans="1:4" s="1" customFormat="1" x14ac:dyDescent="0.25">
      <c r="A17" s="12" t="s">
        <v>18</v>
      </c>
      <c r="B17" s="13"/>
      <c r="C17" s="3"/>
      <c r="D17" s="14"/>
    </row>
    <row r="18" spans="1:4" s="1" customFormat="1" ht="39.75" customHeight="1" x14ac:dyDescent="0.25">
      <c r="A18" s="76" t="s">
        <v>35</v>
      </c>
      <c r="B18" s="76"/>
      <c r="C18" s="76"/>
      <c r="D18" s="76"/>
    </row>
    <row r="19" spans="1:4" s="1" customFormat="1" ht="15" customHeight="1" x14ac:dyDescent="0.25">
      <c r="A19" s="2"/>
      <c r="B19" s="2"/>
      <c r="C19" s="2"/>
      <c r="D19" s="2"/>
    </row>
    <row r="20" spans="1:4" s="1" customFormat="1" x14ac:dyDescent="0.25">
      <c r="A20" s="12" t="s">
        <v>20</v>
      </c>
      <c r="B20" s="13"/>
      <c r="C20" s="3"/>
      <c r="D20" s="14"/>
    </row>
    <row r="21" spans="1:4" s="1" customFormat="1" ht="48.75" customHeight="1" x14ac:dyDescent="0.25">
      <c r="A21" s="76" t="s">
        <v>36</v>
      </c>
      <c r="B21" s="76"/>
      <c r="C21" s="76"/>
      <c r="D21" s="76"/>
    </row>
  </sheetData>
  <mergeCells count="4">
    <mergeCell ref="A12:D12"/>
    <mergeCell ref="A15:D15"/>
    <mergeCell ref="A18:D18"/>
    <mergeCell ref="A21:D21"/>
  </mergeCells>
  <pageMargins left="0.7" right="0.7" top="0.75" bottom="0.75" header="0.3" footer="0.3"/>
  <pageSetup scale="9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23BEA-35AA-4A61-9D76-F0FA9BA14453}">
  <sheetPr>
    <pageSetUpPr fitToPage="1"/>
  </sheetPr>
  <dimension ref="A1:K124"/>
  <sheetViews>
    <sheetView topLeftCell="A106" zoomScaleNormal="100" workbookViewId="0">
      <selection activeCell="B15" sqref="B15"/>
    </sheetView>
  </sheetViews>
  <sheetFormatPr defaultRowHeight="15" x14ac:dyDescent="0.25"/>
  <cols>
    <col min="1" max="1" width="38.85546875" customWidth="1"/>
    <col min="2" max="4" width="18.28515625" customWidth="1"/>
    <col min="5" max="5" width="34" bestFit="1" customWidth="1"/>
  </cols>
  <sheetData>
    <row r="1" spans="1:5" s="1" customFormat="1" ht="18.75" x14ac:dyDescent="0.25">
      <c r="A1" s="23" t="s">
        <v>85</v>
      </c>
      <c r="B1" s="21"/>
      <c r="C1" s="21"/>
      <c r="D1" s="25">
        <v>45708</v>
      </c>
      <c r="E1"/>
    </row>
    <row r="2" spans="1:5" s="1" customFormat="1" x14ac:dyDescent="0.25">
      <c r="E2"/>
    </row>
    <row r="3" spans="1:5" s="1" customFormat="1" x14ac:dyDescent="0.25">
      <c r="A3" s="4" t="s">
        <v>2</v>
      </c>
      <c r="B3" s="5" t="s">
        <v>3</v>
      </c>
      <c r="C3" s="5" t="s">
        <v>37</v>
      </c>
      <c r="D3" s="6" t="s">
        <v>5</v>
      </c>
      <c r="E3"/>
    </row>
    <row r="4" spans="1:5" s="1" customFormat="1" x14ac:dyDescent="0.25">
      <c r="A4" s="34" t="s">
        <v>38</v>
      </c>
      <c r="B4" s="40"/>
      <c r="C4" s="40"/>
      <c r="D4" s="35"/>
      <c r="E4"/>
    </row>
    <row r="5" spans="1:5" s="1" customFormat="1" x14ac:dyDescent="0.25">
      <c r="A5" s="7" t="s">
        <v>39</v>
      </c>
      <c r="B5" s="39">
        <f>1124818.88+873</f>
        <v>1125691.8799999999</v>
      </c>
      <c r="C5" s="44">
        <v>1140484.27</v>
      </c>
      <c r="D5" s="36">
        <f>-15665.39+873</f>
        <v>-14792.39</v>
      </c>
      <c r="E5"/>
    </row>
    <row r="6" spans="1:5" s="1" customFormat="1" x14ac:dyDescent="0.25">
      <c r="A6" s="7" t="s">
        <v>40</v>
      </c>
      <c r="B6" s="44">
        <v>736275.3</v>
      </c>
      <c r="C6" s="44">
        <v>404017.91000000003</v>
      </c>
      <c r="D6" s="36">
        <v>332257.39</v>
      </c>
      <c r="E6"/>
    </row>
    <row r="7" spans="1:5" s="1" customFormat="1" x14ac:dyDescent="0.25">
      <c r="A7" s="7" t="s">
        <v>41</v>
      </c>
      <c r="B7" s="44">
        <v>758200</v>
      </c>
      <c r="C7" s="44">
        <v>496254.82</v>
      </c>
      <c r="D7" s="36">
        <v>261945.18</v>
      </c>
      <c r="E7"/>
    </row>
    <row r="8" spans="1:5" s="1" customFormat="1" x14ac:dyDescent="0.25">
      <c r="A8" s="7"/>
      <c r="B8" s="45"/>
      <c r="C8" s="45"/>
      <c r="D8" s="33"/>
      <c r="E8"/>
    </row>
    <row r="9" spans="1:5" s="1" customFormat="1" x14ac:dyDescent="0.25">
      <c r="A9" s="34" t="s">
        <v>42</v>
      </c>
      <c r="B9" s="45"/>
      <c r="C9" s="45"/>
      <c r="D9" s="33"/>
      <c r="E9"/>
    </row>
    <row r="10" spans="1:5" s="1" customFormat="1" x14ac:dyDescent="0.25">
      <c r="A10" s="7" t="s">
        <v>43</v>
      </c>
      <c r="B10" s="44">
        <v>402387</v>
      </c>
      <c r="C10" s="44">
        <v>316488.93</v>
      </c>
      <c r="D10" s="36">
        <v>85898.07</v>
      </c>
      <c r="E10"/>
    </row>
    <row r="11" spans="1:5" s="1" customFormat="1" x14ac:dyDescent="0.25">
      <c r="A11" s="7" t="s">
        <v>44</v>
      </c>
      <c r="B11" s="44">
        <v>1535394.94</v>
      </c>
      <c r="C11" s="44">
        <v>1227254.08</v>
      </c>
      <c r="D11" s="36">
        <v>308140.86</v>
      </c>
      <c r="E11"/>
    </row>
    <row r="12" spans="1:5" s="1" customFormat="1" x14ac:dyDescent="0.25">
      <c r="A12" s="7" t="s">
        <v>45</v>
      </c>
      <c r="B12" s="44">
        <v>345877.69</v>
      </c>
      <c r="C12" s="44">
        <v>443991.45</v>
      </c>
      <c r="D12" s="36">
        <v>-98113.76</v>
      </c>
      <c r="E12"/>
    </row>
    <row r="13" spans="1:5" s="1" customFormat="1" x14ac:dyDescent="0.25">
      <c r="A13" s="7"/>
      <c r="B13" s="45"/>
      <c r="C13" s="45"/>
      <c r="D13" s="33"/>
      <c r="E13"/>
    </row>
    <row r="14" spans="1:5" s="1" customFormat="1" x14ac:dyDescent="0.25">
      <c r="A14" s="34" t="s">
        <v>46</v>
      </c>
      <c r="B14" s="45"/>
      <c r="C14" s="45"/>
      <c r="D14" s="33"/>
      <c r="E14"/>
    </row>
    <row r="15" spans="1:5" s="1" customFormat="1" x14ac:dyDescent="0.25">
      <c r="A15" s="7" t="s">
        <v>47</v>
      </c>
      <c r="B15" s="44">
        <v>285487</v>
      </c>
      <c r="C15" s="44">
        <v>235006.64</v>
      </c>
      <c r="D15" s="36">
        <v>50480.36</v>
      </c>
      <c r="E15"/>
    </row>
    <row r="16" spans="1:5" s="1" customFormat="1" x14ac:dyDescent="0.25">
      <c r="A16" s="7" t="s">
        <v>48</v>
      </c>
      <c r="B16" s="44">
        <v>21268</v>
      </c>
      <c r="C16" s="44">
        <v>12363.6</v>
      </c>
      <c r="D16" s="36">
        <v>8904.4</v>
      </c>
      <c r="E16"/>
    </row>
    <row r="17" spans="1:5" s="1" customFormat="1" x14ac:dyDescent="0.25">
      <c r="A17" s="7" t="s">
        <v>49</v>
      </c>
      <c r="B17" s="44">
        <v>1471824.89</v>
      </c>
      <c r="C17" s="44">
        <v>601978.74</v>
      </c>
      <c r="D17" s="36">
        <v>869846.15</v>
      </c>
      <c r="E17"/>
    </row>
    <row r="18" spans="1:5" s="1" customFormat="1" ht="17.25" x14ac:dyDescent="0.4">
      <c r="A18" s="7"/>
      <c r="B18" s="46"/>
      <c r="C18" s="46"/>
      <c r="D18" s="47"/>
      <c r="E18"/>
    </row>
    <row r="19" spans="1:5" s="1" customFormat="1" x14ac:dyDescent="0.25">
      <c r="A19" s="10" t="s">
        <v>50</v>
      </c>
      <c r="B19" s="37">
        <f>SUM(B5:B18)</f>
        <v>6682406.6999999993</v>
      </c>
      <c r="C19" s="37">
        <f>SUM(C5:C18)</f>
        <v>4877840.4400000004</v>
      </c>
      <c r="D19" s="38">
        <f>B19-C19</f>
        <v>1804566.2599999988</v>
      </c>
      <c r="E19"/>
    </row>
    <row r="20" spans="1:5" s="1" customFormat="1" x14ac:dyDescent="0.25">
      <c r="E20"/>
    </row>
    <row r="21" spans="1:5" s="1" customFormat="1" x14ac:dyDescent="0.25">
      <c r="A21" s="27" t="s">
        <v>38</v>
      </c>
      <c r="E21"/>
    </row>
    <row r="22" spans="1:5" s="1" customFormat="1" x14ac:dyDescent="0.25">
      <c r="A22" s="27"/>
      <c r="E22"/>
    </row>
    <row r="23" spans="1:5" s="1" customFormat="1" x14ac:dyDescent="0.25">
      <c r="A23" s="12" t="s">
        <v>51</v>
      </c>
      <c r="E23"/>
    </row>
    <row r="24" spans="1:5" s="1" customFormat="1" x14ac:dyDescent="0.25">
      <c r="A24" s="3"/>
      <c r="B24" s="28"/>
      <c r="C24" s="3" t="s">
        <v>52</v>
      </c>
      <c r="D24" s="28">
        <f>63+72</f>
        <v>135</v>
      </c>
      <c r="E24"/>
    </row>
    <row r="25" spans="1:5" s="1" customFormat="1" x14ac:dyDescent="0.25">
      <c r="A25" s="3"/>
      <c r="B25" s="28"/>
      <c r="C25" s="3" t="s">
        <v>84</v>
      </c>
      <c r="D25" s="28">
        <f>2656+2904</f>
        <v>5560</v>
      </c>
      <c r="E25"/>
    </row>
    <row r="26" spans="1:5" s="1" customFormat="1" x14ac:dyDescent="0.25">
      <c r="A26" s="3"/>
      <c r="B26" s="28"/>
      <c r="C26" s="3"/>
      <c r="D26" s="29"/>
      <c r="E26"/>
    </row>
    <row r="27" spans="1:5" s="1" customFormat="1" ht="66" customHeight="1" x14ac:dyDescent="0.25">
      <c r="A27" s="78" t="s">
        <v>86</v>
      </c>
      <c r="B27" s="77"/>
      <c r="C27" s="77"/>
      <c r="D27" s="77"/>
      <c r="E27"/>
    </row>
    <row r="28" spans="1:5" s="1" customFormat="1" x14ac:dyDescent="0.25">
      <c r="A28" s="3"/>
      <c r="B28" s="28"/>
      <c r="C28" s="3"/>
      <c r="D28" s="29"/>
      <c r="E28"/>
    </row>
    <row r="29" spans="1:5" s="1" customFormat="1" x14ac:dyDescent="0.25">
      <c r="A29" s="3"/>
      <c r="B29" s="28"/>
      <c r="C29" s="3"/>
      <c r="D29" s="29"/>
      <c r="E29"/>
    </row>
    <row r="30" spans="1:5" s="1" customFormat="1" x14ac:dyDescent="0.25">
      <c r="A30" s="12" t="s">
        <v>53</v>
      </c>
      <c r="D30" s="30"/>
      <c r="E30"/>
    </row>
    <row r="31" spans="1:5" s="1" customFormat="1" ht="62.25" customHeight="1" x14ac:dyDescent="0.25">
      <c r="A31" s="76" t="s">
        <v>87</v>
      </c>
      <c r="B31" s="76"/>
      <c r="C31" s="76"/>
      <c r="D31" s="76"/>
      <c r="E31"/>
    </row>
    <row r="32" spans="1:5" s="1" customFormat="1" x14ac:dyDescent="0.25">
      <c r="A32" s="12"/>
      <c r="D32" s="30"/>
      <c r="E32"/>
    </row>
    <row r="33" spans="1:5" s="1" customFormat="1" x14ac:dyDescent="0.25">
      <c r="A33" s="12" t="s">
        <v>54</v>
      </c>
      <c r="D33" s="30"/>
      <c r="E33"/>
    </row>
    <row r="34" spans="1:5" ht="45.75" customHeight="1" x14ac:dyDescent="0.25">
      <c r="A34" s="76" t="s">
        <v>55</v>
      </c>
      <c r="B34" s="76"/>
      <c r="C34" s="76"/>
      <c r="D34" s="76"/>
    </row>
    <row r="35" spans="1:5" x14ac:dyDescent="0.25">
      <c r="A35" s="12"/>
      <c r="B35" s="1"/>
      <c r="C35" s="1"/>
      <c r="D35" s="30"/>
    </row>
    <row r="36" spans="1:5" x14ac:dyDescent="0.25">
      <c r="A36" s="3" t="s">
        <v>56</v>
      </c>
      <c r="B36" s="40">
        <v>53</v>
      </c>
      <c r="C36" s="3" t="s">
        <v>57</v>
      </c>
      <c r="D36" s="41">
        <v>14758</v>
      </c>
    </row>
    <row r="37" spans="1:5" x14ac:dyDescent="0.25">
      <c r="A37" s="3" t="s">
        <v>58</v>
      </c>
      <c r="B37" s="40">
        <v>40</v>
      </c>
      <c r="C37" s="3" t="s">
        <v>59</v>
      </c>
      <c r="D37" s="41">
        <v>15128</v>
      </c>
    </row>
    <row r="38" spans="1:5" x14ac:dyDescent="0.25">
      <c r="A38" s="3" t="s">
        <v>60</v>
      </c>
      <c r="B38" s="43">
        <v>2970</v>
      </c>
      <c r="C38" s="3" t="s">
        <v>61</v>
      </c>
      <c r="D38" s="41">
        <v>25000</v>
      </c>
    </row>
    <row r="39" spans="1:5" x14ac:dyDescent="0.25">
      <c r="A39" s="12"/>
      <c r="B39" s="1"/>
      <c r="C39" s="1"/>
      <c r="D39" s="30"/>
    </row>
    <row r="40" spans="1:5" ht="409.5" customHeight="1" x14ac:dyDescent="0.25">
      <c r="A40" s="77" t="s">
        <v>115</v>
      </c>
      <c r="B40" s="77"/>
      <c r="C40" s="77"/>
      <c r="D40" s="77"/>
    </row>
    <row r="41" spans="1:5" x14ac:dyDescent="0.25">
      <c r="A41" s="1"/>
      <c r="B41" s="26"/>
      <c r="C41" s="3"/>
      <c r="D41" s="31"/>
    </row>
    <row r="42" spans="1:5" x14ac:dyDescent="0.25">
      <c r="A42" s="12" t="s">
        <v>62</v>
      </c>
      <c r="B42" s="1"/>
      <c r="C42" s="1"/>
      <c r="D42" s="30"/>
    </row>
    <row r="43" spans="1:5" ht="49.5" customHeight="1" x14ac:dyDescent="0.25">
      <c r="A43" s="76" t="s">
        <v>63</v>
      </c>
      <c r="B43" s="76"/>
      <c r="C43" s="76"/>
      <c r="D43" s="76"/>
    </row>
    <row r="44" spans="1:5" x14ac:dyDescent="0.25">
      <c r="A44" s="12"/>
      <c r="B44" s="1"/>
      <c r="C44" s="1"/>
      <c r="D44" s="30"/>
    </row>
    <row r="45" spans="1:5" x14ac:dyDescent="0.25">
      <c r="A45" s="3" t="s">
        <v>56</v>
      </c>
      <c r="B45" s="40">
        <v>38</v>
      </c>
      <c r="C45" s="3" t="s">
        <v>57</v>
      </c>
      <c r="D45" s="41">
        <v>23964</v>
      </c>
    </row>
    <row r="46" spans="1:5" x14ac:dyDescent="0.25">
      <c r="A46" s="3" t="s">
        <v>58</v>
      </c>
      <c r="B46" s="40">
        <v>27</v>
      </c>
      <c r="C46" s="3" t="s">
        <v>59</v>
      </c>
      <c r="D46" s="41">
        <v>20204</v>
      </c>
    </row>
    <row r="47" spans="1:5" x14ac:dyDescent="0.25">
      <c r="A47" s="3" t="s">
        <v>60</v>
      </c>
      <c r="B47" s="43">
        <v>3680</v>
      </c>
      <c r="C47" s="3" t="s">
        <v>61</v>
      </c>
      <c r="D47" s="41">
        <v>30000</v>
      </c>
    </row>
    <row r="48" spans="1:5" x14ac:dyDescent="0.25">
      <c r="A48" s="12"/>
      <c r="B48" s="1"/>
      <c r="C48" s="1"/>
      <c r="D48" s="30"/>
    </row>
    <row r="49" spans="1:4" ht="231.75" customHeight="1" x14ac:dyDescent="0.25">
      <c r="A49" s="77" t="s">
        <v>88</v>
      </c>
      <c r="B49" s="77"/>
      <c r="C49" s="77"/>
      <c r="D49" s="77"/>
    </row>
    <row r="50" spans="1:4" x14ac:dyDescent="0.25">
      <c r="A50" s="1"/>
      <c r="B50" s="13"/>
      <c r="C50" s="3"/>
      <c r="D50" s="14"/>
    </row>
    <row r="51" spans="1:4" x14ac:dyDescent="0.25">
      <c r="A51" s="1"/>
      <c r="B51" s="13"/>
      <c r="C51" s="3"/>
      <c r="D51" s="14"/>
    </row>
    <row r="52" spans="1:4" x14ac:dyDescent="0.25">
      <c r="A52" s="27" t="s">
        <v>42</v>
      </c>
      <c r="B52" s="1"/>
      <c r="C52" s="1"/>
      <c r="D52" s="1"/>
    </row>
    <row r="53" spans="1:4" x14ac:dyDescent="0.25">
      <c r="A53" s="27"/>
      <c r="B53" s="1"/>
      <c r="C53" s="1"/>
      <c r="D53" s="1"/>
    </row>
    <row r="54" spans="1:4" x14ac:dyDescent="0.25">
      <c r="A54" s="12" t="s">
        <v>64</v>
      </c>
      <c r="B54" s="13"/>
      <c r="C54" s="3"/>
      <c r="D54" s="14"/>
    </row>
    <row r="55" spans="1:4" ht="36" customHeight="1" x14ac:dyDescent="0.25">
      <c r="A55" s="76" t="s">
        <v>65</v>
      </c>
      <c r="B55" s="76"/>
      <c r="C55" s="76"/>
      <c r="D55" s="76"/>
    </row>
    <row r="56" spans="1:4" x14ac:dyDescent="0.25">
      <c r="A56" s="12"/>
      <c r="B56" s="1"/>
      <c r="C56" s="1"/>
      <c r="D56" s="30"/>
    </row>
    <row r="57" spans="1:4" x14ac:dyDescent="0.25">
      <c r="A57" s="1"/>
      <c r="B57" s="1"/>
      <c r="C57" s="3" t="s">
        <v>59</v>
      </c>
      <c r="D57" s="32">
        <v>5040</v>
      </c>
    </row>
    <row r="58" spans="1:4" x14ac:dyDescent="0.25">
      <c r="A58" s="3" t="s">
        <v>60</v>
      </c>
      <c r="B58" s="32">
        <v>2672</v>
      </c>
      <c r="C58" s="3" t="s">
        <v>61</v>
      </c>
      <c r="D58" s="32">
        <v>8631</v>
      </c>
    </row>
    <row r="59" spans="1:4" x14ac:dyDescent="0.25">
      <c r="A59" s="12"/>
      <c r="B59" s="1"/>
      <c r="C59" s="1"/>
      <c r="D59" s="30"/>
    </row>
    <row r="60" spans="1:4" ht="162" customHeight="1" x14ac:dyDescent="0.25">
      <c r="A60" s="77" t="s">
        <v>89</v>
      </c>
      <c r="B60" s="77"/>
      <c r="C60" s="77"/>
      <c r="D60" s="77"/>
    </row>
    <row r="61" spans="1:4" x14ac:dyDescent="0.25">
      <c r="A61" s="1"/>
      <c r="B61" s="13"/>
      <c r="C61" s="3"/>
      <c r="D61" s="14"/>
    </row>
    <row r="62" spans="1:4" x14ac:dyDescent="0.25">
      <c r="A62" s="1"/>
      <c r="B62" s="13"/>
      <c r="C62" s="3"/>
      <c r="D62" s="14"/>
    </row>
    <row r="63" spans="1:4" x14ac:dyDescent="0.25">
      <c r="A63" s="12" t="s">
        <v>66</v>
      </c>
      <c r="B63" s="13"/>
      <c r="C63" s="3"/>
      <c r="D63" s="14"/>
    </row>
    <row r="64" spans="1:4" x14ac:dyDescent="0.25">
      <c r="A64" s="12"/>
      <c r="B64" s="1"/>
      <c r="C64" s="1"/>
      <c r="D64" s="30"/>
    </row>
    <row r="65" spans="1:4" x14ac:dyDescent="0.25">
      <c r="A65" s="3" t="s">
        <v>67</v>
      </c>
      <c r="B65" s="48">
        <v>11</v>
      </c>
      <c r="C65" s="3" t="s">
        <v>83</v>
      </c>
      <c r="D65" s="32">
        <v>1182833</v>
      </c>
    </row>
    <row r="66" spans="1:4" x14ac:dyDescent="0.25">
      <c r="A66" s="3"/>
      <c r="B66" s="29"/>
      <c r="C66" s="3" t="s">
        <v>68</v>
      </c>
      <c r="D66" s="32">
        <v>44421</v>
      </c>
    </row>
    <row r="67" spans="1:4" x14ac:dyDescent="0.25">
      <c r="A67" s="12"/>
      <c r="B67" s="1"/>
      <c r="C67" s="1"/>
      <c r="D67" s="30"/>
    </row>
    <row r="68" spans="1:4" ht="174" customHeight="1" x14ac:dyDescent="0.25">
      <c r="A68" s="77" t="s">
        <v>91</v>
      </c>
      <c r="B68" s="77"/>
      <c r="C68" s="77"/>
      <c r="D68" s="77"/>
    </row>
    <row r="69" spans="1:4" x14ac:dyDescent="0.25">
      <c r="A69" s="12"/>
      <c r="B69" s="13"/>
      <c r="C69" s="3"/>
      <c r="D69" s="14"/>
    </row>
    <row r="70" spans="1:4" x14ac:dyDescent="0.25">
      <c r="A70" s="12" t="s">
        <v>69</v>
      </c>
      <c r="B70" s="1"/>
      <c r="C70" s="1"/>
      <c r="D70" s="30"/>
    </row>
    <row r="71" spans="1:4" x14ac:dyDescent="0.25">
      <c r="A71" s="12"/>
      <c r="B71" s="1"/>
      <c r="C71" s="1"/>
      <c r="D71" s="30"/>
    </row>
    <row r="72" spans="1:4" x14ac:dyDescent="0.25">
      <c r="A72" s="3"/>
      <c r="B72" s="28"/>
      <c r="C72" s="3" t="s">
        <v>83</v>
      </c>
      <c r="D72" s="32">
        <v>360373.46</v>
      </c>
    </row>
    <row r="73" spans="1:4" x14ac:dyDescent="0.25">
      <c r="A73" s="3"/>
      <c r="B73" s="29"/>
      <c r="C73" s="3" t="s">
        <v>70</v>
      </c>
      <c r="D73" s="32">
        <v>83617.990000000005</v>
      </c>
    </row>
    <row r="74" spans="1:4" x14ac:dyDescent="0.25">
      <c r="A74" s="12"/>
      <c r="B74" s="1"/>
      <c r="C74" s="1"/>
      <c r="D74" s="30"/>
    </row>
    <row r="75" spans="1:4" ht="290.25" customHeight="1" x14ac:dyDescent="0.25">
      <c r="A75" s="76" t="s">
        <v>114</v>
      </c>
      <c r="B75" s="76"/>
      <c r="C75" s="76"/>
      <c r="D75" s="76"/>
    </row>
    <row r="76" spans="1:4" x14ac:dyDescent="0.25">
      <c r="A76" s="12"/>
      <c r="B76" s="13"/>
      <c r="C76" s="3"/>
      <c r="D76" s="14"/>
    </row>
    <row r="77" spans="1:4" x14ac:dyDescent="0.25">
      <c r="A77" s="27" t="s">
        <v>46</v>
      </c>
      <c r="B77" s="1"/>
      <c r="C77" s="1"/>
      <c r="D77" s="1"/>
    </row>
    <row r="78" spans="1:4" x14ac:dyDescent="0.25">
      <c r="A78" s="27"/>
      <c r="B78" s="1"/>
      <c r="C78" s="1"/>
      <c r="D78" s="1"/>
    </row>
    <row r="79" spans="1:4" x14ac:dyDescent="0.25">
      <c r="A79" s="12" t="s">
        <v>71</v>
      </c>
      <c r="B79" s="28"/>
      <c r="C79" s="3"/>
      <c r="D79" s="29"/>
    </row>
    <row r="80" spans="1:4" ht="227.25" customHeight="1" x14ac:dyDescent="0.25">
      <c r="A80" s="80" t="s">
        <v>93</v>
      </c>
      <c r="B80" s="80"/>
      <c r="C80" s="80"/>
      <c r="D80" s="80"/>
    </row>
    <row r="81" spans="1:11" ht="51" customHeight="1" x14ac:dyDescent="0.25">
      <c r="A81" s="81" t="s">
        <v>94</v>
      </c>
      <c r="B81" s="81"/>
      <c r="C81" s="81"/>
      <c r="D81" s="81"/>
    </row>
    <row r="82" spans="1:11" x14ac:dyDescent="0.25">
      <c r="A82" s="12"/>
      <c r="B82" s="28"/>
      <c r="C82" s="3"/>
      <c r="D82" s="29"/>
    </row>
    <row r="83" spans="1:11" s="1" customFormat="1" x14ac:dyDescent="0.25">
      <c r="A83" s="82" t="s">
        <v>72</v>
      </c>
      <c r="B83" s="83"/>
      <c r="C83" s="49" t="s">
        <v>73</v>
      </c>
      <c r="D83" s="50" t="s">
        <v>74</v>
      </c>
      <c r="E83"/>
      <c r="H83"/>
      <c r="I83"/>
      <c r="J83"/>
      <c r="K83"/>
    </row>
    <row r="84" spans="1:11" s="1" customFormat="1" x14ac:dyDescent="0.25">
      <c r="A84" s="51" t="s">
        <v>75</v>
      </c>
      <c r="B84" s="52"/>
      <c r="C84" s="53">
        <v>298</v>
      </c>
      <c r="D84" s="54">
        <v>1990</v>
      </c>
      <c r="E84"/>
      <c r="F84" s="30"/>
    </row>
    <row r="85" spans="1:11" s="1" customFormat="1" x14ac:dyDescent="0.25">
      <c r="A85" s="51" t="s">
        <v>76</v>
      </c>
      <c r="B85" s="55"/>
      <c r="C85" s="54">
        <v>1768</v>
      </c>
      <c r="D85" s="54">
        <v>6553</v>
      </c>
      <c r="E85"/>
    </row>
    <row r="86" spans="1:11" s="1" customFormat="1" ht="13.5" customHeight="1" x14ac:dyDescent="0.25">
      <c r="A86" s="51" t="s">
        <v>77</v>
      </c>
      <c r="B86" s="52"/>
      <c r="C86" s="53">
        <v>1960</v>
      </c>
      <c r="D86" s="54" t="s">
        <v>95</v>
      </c>
      <c r="E86"/>
    </row>
    <row r="87" spans="1:11" s="1" customFormat="1" ht="37.5" customHeight="1" x14ac:dyDescent="0.25">
      <c r="A87" s="56"/>
      <c r="B87" s="56"/>
      <c r="C87" s="56"/>
      <c r="D87" s="56"/>
      <c r="E87"/>
      <c r="H87"/>
      <c r="I87"/>
      <c r="J87"/>
      <c r="K87"/>
    </row>
    <row r="88" spans="1:11" s="1" customFormat="1" x14ac:dyDescent="0.25">
      <c r="A88" s="82" t="s">
        <v>78</v>
      </c>
      <c r="B88" s="83"/>
      <c r="C88" s="49" t="s">
        <v>73</v>
      </c>
      <c r="D88" s="50" t="s">
        <v>74</v>
      </c>
      <c r="E88"/>
      <c r="H88"/>
      <c r="I88"/>
      <c r="J88"/>
      <c r="K88"/>
    </row>
    <row r="89" spans="1:11" s="1" customFormat="1" x14ac:dyDescent="0.25">
      <c r="A89" s="51" t="s">
        <v>96</v>
      </c>
      <c r="B89" s="52"/>
      <c r="C89" s="53">
        <v>298</v>
      </c>
      <c r="D89" s="54">
        <v>1990</v>
      </c>
      <c r="E89"/>
      <c r="H89"/>
      <c r="I89"/>
      <c r="J89"/>
      <c r="K89"/>
    </row>
    <row r="90" spans="1:11" x14ac:dyDescent="0.25">
      <c r="A90" s="51"/>
      <c r="B90" s="52"/>
      <c r="C90" s="53"/>
      <c r="D90" s="54"/>
    </row>
    <row r="91" spans="1:11" x14ac:dyDescent="0.25">
      <c r="A91" s="51" t="s">
        <v>79</v>
      </c>
      <c r="B91" s="55"/>
      <c r="C91" s="54">
        <v>83</v>
      </c>
      <c r="D91" s="54">
        <v>220</v>
      </c>
    </row>
    <row r="92" spans="1:11" x14ac:dyDescent="0.25">
      <c r="A92" s="57"/>
      <c r="B92" s="58" t="s">
        <v>97</v>
      </c>
      <c r="C92" s="59">
        <v>24</v>
      </c>
      <c r="D92" s="59">
        <v>50</v>
      </c>
    </row>
    <row r="93" spans="1:11" x14ac:dyDescent="0.25">
      <c r="A93" s="57"/>
      <c r="B93" s="58" t="s">
        <v>98</v>
      </c>
      <c r="C93" s="59">
        <v>23</v>
      </c>
      <c r="D93" s="59">
        <v>90</v>
      </c>
    </row>
    <row r="94" spans="1:11" x14ac:dyDescent="0.25">
      <c r="A94" s="57"/>
      <c r="B94" s="58" t="s">
        <v>99</v>
      </c>
      <c r="C94" s="59">
        <v>36</v>
      </c>
      <c r="D94" s="59">
        <v>47</v>
      </c>
    </row>
    <row r="95" spans="1:11" x14ac:dyDescent="0.25">
      <c r="A95" s="57"/>
      <c r="B95" s="58" t="s">
        <v>100</v>
      </c>
      <c r="C95" s="59">
        <v>21</v>
      </c>
      <c r="D95" s="59">
        <v>33</v>
      </c>
    </row>
    <row r="96" spans="1:11" x14ac:dyDescent="0.25">
      <c r="A96" s="57"/>
      <c r="B96" s="58"/>
      <c r="C96" s="59"/>
      <c r="D96" s="59"/>
    </row>
    <row r="97" spans="1:5" s="1" customFormat="1" x14ac:dyDescent="0.25">
      <c r="A97" s="51" t="s">
        <v>101</v>
      </c>
      <c r="B97" s="52"/>
      <c r="C97" s="53">
        <v>105</v>
      </c>
      <c r="D97" s="54">
        <v>114</v>
      </c>
      <c r="E97"/>
    </row>
    <row r="98" spans="1:5" s="1" customFormat="1" x14ac:dyDescent="0.25">
      <c r="B98" s="58" t="s">
        <v>102</v>
      </c>
      <c r="C98" s="60">
        <v>105</v>
      </c>
      <c r="D98" s="60">
        <v>114</v>
      </c>
      <c r="E98"/>
    </row>
    <row r="99" spans="1:5" s="1" customFormat="1" x14ac:dyDescent="0.25">
      <c r="A99"/>
      <c r="B99"/>
      <c r="C99"/>
      <c r="D99"/>
      <c r="E99"/>
    </row>
    <row r="100" spans="1:5" x14ac:dyDescent="0.25">
      <c r="A100" s="51" t="s">
        <v>80</v>
      </c>
      <c r="B100" s="55"/>
      <c r="C100" s="54">
        <v>343</v>
      </c>
      <c r="D100" s="54">
        <v>1336</v>
      </c>
    </row>
    <row r="101" spans="1:5" s="1" customFormat="1" x14ac:dyDescent="0.25">
      <c r="A101" s="57"/>
      <c r="B101" s="58" t="s">
        <v>103</v>
      </c>
      <c r="C101" s="59">
        <v>6</v>
      </c>
      <c r="D101" s="59">
        <v>27</v>
      </c>
      <c r="E101"/>
    </row>
    <row r="102" spans="1:5" s="1" customFormat="1" ht="16.5" customHeight="1" x14ac:dyDescent="0.25">
      <c r="A102" s="57"/>
      <c r="B102" s="58" t="s">
        <v>104</v>
      </c>
      <c r="C102" s="59">
        <v>111</v>
      </c>
      <c r="D102" s="59" t="s">
        <v>105</v>
      </c>
      <c r="E102"/>
    </row>
    <row r="103" spans="1:5" s="1" customFormat="1" ht="13.5" customHeight="1" x14ac:dyDescent="0.25">
      <c r="A103" s="57"/>
      <c r="B103" s="58" t="s">
        <v>106</v>
      </c>
      <c r="C103" s="59">
        <v>96</v>
      </c>
      <c r="D103" s="59">
        <v>474</v>
      </c>
      <c r="E103"/>
    </row>
    <row r="104" spans="1:5" s="1" customFormat="1" x14ac:dyDescent="0.25">
      <c r="A104" s="57"/>
      <c r="B104" s="58" t="s">
        <v>107</v>
      </c>
      <c r="C104" s="59">
        <v>130</v>
      </c>
      <c r="D104" s="59">
        <v>724</v>
      </c>
      <c r="E104"/>
    </row>
    <row r="105" spans="1:5" s="1" customFormat="1" x14ac:dyDescent="0.25">
      <c r="A105"/>
      <c r="B105"/>
      <c r="C105"/>
      <c r="D105"/>
      <c r="E105"/>
    </row>
    <row r="106" spans="1:5" s="1" customFormat="1" ht="14.25" customHeight="1" x14ac:dyDescent="0.25">
      <c r="A106" s="51" t="s">
        <v>108</v>
      </c>
      <c r="B106" s="55"/>
      <c r="C106" s="54">
        <v>73</v>
      </c>
      <c r="D106" s="54">
        <v>112</v>
      </c>
      <c r="E106"/>
    </row>
    <row r="107" spans="1:5" s="1" customFormat="1" x14ac:dyDescent="0.25">
      <c r="A107" s="57"/>
      <c r="B107" s="58" t="s">
        <v>97</v>
      </c>
      <c r="C107" s="59">
        <v>22</v>
      </c>
      <c r="D107" s="59">
        <v>41</v>
      </c>
      <c r="E107"/>
    </row>
    <row r="108" spans="1:5" s="1" customFormat="1" x14ac:dyDescent="0.25">
      <c r="A108" s="57"/>
      <c r="B108" s="58" t="s">
        <v>109</v>
      </c>
      <c r="C108" s="59">
        <v>1</v>
      </c>
      <c r="D108" s="59">
        <v>2</v>
      </c>
      <c r="E108"/>
    </row>
    <row r="109" spans="1:5" s="1" customFormat="1" ht="30.75" customHeight="1" x14ac:dyDescent="0.25">
      <c r="A109" s="84" t="s">
        <v>110</v>
      </c>
      <c r="B109" s="84"/>
      <c r="C109" s="59">
        <v>32</v>
      </c>
      <c r="D109" s="59">
        <v>49</v>
      </c>
      <c r="E109"/>
    </row>
    <row r="110" spans="1:5" s="1" customFormat="1" x14ac:dyDescent="0.25">
      <c r="A110" s="57"/>
      <c r="B110" s="58" t="s">
        <v>111</v>
      </c>
      <c r="C110" s="59">
        <v>7</v>
      </c>
      <c r="D110" s="59">
        <v>9</v>
      </c>
      <c r="E110"/>
    </row>
    <row r="111" spans="1:5" s="1" customFormat="1" x14ac:dyDescent="0.25">
      <c r="A111" s="57"/>
      <c r="B111" s="58" t="s">
        <v>112</v>
      </c>
      <c r="C111" s="59">
        <v>11</v>
      </c>
      <c r="D111" s="59">
        <v>11</v>
      </c>
      <c r="E111"/>
    </row>
    <row r="112" spans="1:5" s="1" customFormat="1" x14ac:dyDescent="0.25">
      <c r="A112" s="61" t="s">
        <v>113</v>
      </c>
      <c r="B112" s="62"/>
      <c r="C112" s="63"/>
      <c r="D112" s="63"/>
      <c r="E112"/>
    </row>
    <row r="113" spans="1:6" x14ac:dyDescent="0.25">
      <c r="A113" s="1"/>
      <c r="B113" s="28"/>
      <c r="C113" s="3"/>
      <c r="D113" s="29"/>
    </row>
    <row r="114" spans="1:6" x14ac:dyDescent="0.25">
      <c r="A114" s="12" t="s">
        <v>81</v>
      </c>
      <c r="B114" s="13"/>
      <c r="C114" s="3"/>
      <c r="D114" s="14"/>
    </row>
    <row r="115" spans="1:6" ht="84" customHeight="1" x14ac:dyDescent="0.25">
      <c r="A115" s="79" t="s">
        <v>92</v>
      </c>
      <c r="B115" s="76"/>
      <c r="C115" s="76"/>
      <c r="D115" s="76"/>
      <c r="F115" s="42"/>
    </row>
    <row r="116" spans="1:6" x14ac:dyDescent="0.25">
      <c r="A116" s="12"/>
      <c r="B116" s="13"/>
      <c r="C116" s="3"/>
      <c r="D116" s="14"/>
    </row>
    <row r="117" spans="1:6" x14ac:dyDescent="0.25">
      <c r="A117" s="12" t="s">
        <v>82</v>
      </c>
      <c r="B117" s="1"/>
      <c r="C117" s="1"/>
      <c r="D117" s="30"/>
    </row>
    <row r="118" spans="1:6" x14ac:dyDescent="0.25">
      <c r="A118" s="12"/>
      <c r="B118" s="1"/>
      <c r="C118" s="1"/>
      <c r="D118" s="30"/>
    </row>
    <row r="119" spans="1:6" x14ac:dyDescent="0.25">
      <c r="A119" s="3"/>
      <c r="B119" s="28"/>
      <c r="C119" s="3" t="s">
        <v>83</v>
      </c>
      <c r="D119" s="32">
        <v>553064.24</v>
      </c>
    </row>
    <row r="120" spans="1:6" x14ac:dyDescent="0.25">
      <c r="C120" s="3" t="s">
        <v>70</v>
      </c>
      <c r="D120" s="32">
        <v>48914.5</v>
      </c>
    </row>
    <row r="121" spans="1:6" x14ac:dyDescent="0.25">
      <c r="A121" s="12"/>
      <c r="B121" s="1"/>
      <c r="C121" s="1"/>
      <c r="D121" s="30"/>
    </row>
    <row r="122" spans="1:6" ht="224.25" customHeight="1" x14ac:dyDescent="0.25">
      <c r="A122" s="76" t="s">
        <v>90</v>
      </c>
      <c r="B122" s="76"/>
      <c r="C122" s="76"/>
      <c r="D122" s="76"/>
    </row>
    <row r="123" spans="1:6" x14ac:dyDescent="0.25">
      <c r="A123" s="12"/>
      <c r="B123" s="1"/>
      <c r="C123" s="1"/>
      <c r="D123" s="30"/>
    </row>
    <row r="124" spans="1:6" x14ac:dyDescent="0.25">
      <c r="A124" s="2"/>
      <c r="B124" s="2"/>
      <c r="C124" s="2"/>
      <c r="D124" s="2"/>
    </row>
  </sheetData>
  <mergeCells count="17">
    <mergeCell ref="A115:D115"/>
    <mergeCell ref="A122:D122"/>
    <mergeCell ref="A55:D55"/>
    <mergeCell ref="A60:D60"/>
    <mergeCell ref="A68:D68"/>
    <mergeCell ref="A75:D75"/>
    <mergeCell ref="A80:D80"/>
    <mergeCell ref="A81:D81"/>
    <mergeCell ref="A83:B83"/>
    <mergeCell ref="A88:B88"/>
    <mergeCell ref="A109:B109"/>
    <mergeCell ref="A49:D49"/>
    <mergeCell ref="A27:D27"/>
    <mergeCell ref="A31:D31"/>
    <mergeCell ref="A34:D34"/>
    <mergeCell ref="A40:D40"/>
    <mergeCell ref="A43:D43"/>
  </mergeCells>
  <printOptions horizontalCentered="1"/>
  <pageMargins left="0.7" right="0.7" top="0.75" bottom="0.75" header="0.3" footer="0.3"/>
  <pageSetup scale="96" fitToHeight="0" orientation="portrait" r:id="rId1"/>
  <headerFooter differentFirst="1"/>
  <rowBreaks count="4" manualBreakCount="4">
    <brk id="29" max="16383" man="1"/>
    <brk id="41" max="16383" man="1"/>
    <brk id="51" max="16383" man="1"/>
    <brk id="6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F8342-5816-496B-8F0D-09CB6B40A3D6}">
  <sheetPr>
    <pageSetUpPr fitToPage="1"/>
  </sheetPr>
  <dimension ref="A1:H28"/>
  <sheetViews>
    <sheetView zoomScaleNormal="100" zoomScaleSheetLayoutView="96" workbookViewId="0"/>
  </sheetViews>
  <sheetFormatPr defaultRowHeight="15" x14ac:dyDescent="0.25"/>
  <cols>
    <col min="1" max="1" width="38.85546875" customWidth="1"/>
    <col min="2" max="4" width="21.5703125" customWidth="1"/>
  </cols>
  <sheetData>
    <row r="1" spans="1:8" s="1" customFormat="1" ht="18.75" x14ac:dyDescent="0.25">
      <c r="A1" s="23" t="s">
        <v>116</v>
      </c>
      <c r="B1" s="21"/>
      <c r="C1" s="21"/>
      <c r="D1" s="25">
        <f ca="1">TODAY()</f>
        <v>45778</v>
      </c>
    </row>
    <row r="2" spans="1:8" s="1" customFormat="1" x14ac:dyDescent="0.25"/>
    <row r="3" spans="1:8" s="1" customFormat="1" x14ac:dyDescent="0.25">
      <c r="A3" s="4" t="s">
        <v>2</v>
      </c>
      <c r="B3" s="5" t="s">
        <v>3</v>
      </c>
      <c r="C3" s="5" t="s">
        <v>37</v>
      </c>
      <c r="D3" s="6" t="s">
        <v>5</v>
      </c>
      <c r="H3" s="2"/>
    </row>
    <row r="4" spans="1:8" s="1" customFormat="1" x14ac:dyDescent="0.25">
      <c r="A4" s="7" t="s">
        <v>117</v>
      </c>
      <c r="B4" s="39">
        <v>875493</v>
      </c>
      <c r="C4" s="39">
        <v>854368</v>
      </c>
      <c r="D4" s="9">
        <f>B4-C4</f>
        <v>21125</v>
      </c>
    </row>
    <row r="5" spans="1:8" s="1" customFormat="1" x14ac:dyDescent="0.25">
      <c r="A5" s="7" t="s">
        <v>118</v>
      </c>
      <c r="B5" s="39">
        <v>694416</v>
      </c>
      <c r="C5" s="39">
        <v>617751</v>
      </c>
      <c r="D5" s="9">
        <f t="shared" ref="D5:D8" si="0">B5-C5</f>
        <v>76665</v>
      </c>
    </row>
    <row r="6" spans="1:8" s="1" customFormat="1" x14ac:dyDescent="0.25">
      <c r="A6" s="7" t="s">
        <v>119</v>
      </c>
      <c r="B6" s="39">
        <v>661601</v>
      </c>
      <c r="C6" s="39">
        <v>528588</v>
      </c>
      <c r="D6" s="9">
        <f t="shared" si="0"/>
        <v>133013</v>
      </c>
    </row>
    <row r="7" spans="1:8" s="1" customFormat="1" x14ac:dyDescent="0.25">
      <c r="A7" s="7" t="s">
        <v>120</v>
      </c>
      <c r="B7" s="39">
        <v>727871</v>
      </c>
      <c r="C7" s="39">
        <v>394816</v>
      </c>
      <c r="D7" s="9">
        <f t="shared" si="0"/>
        <v>333055</v>
      </c>
    </row>
    <row r="8" spans="1:8" s="1" customFormat="1" ht="15" customHeight="1" x14ac:dyDescent="0.25">
      <c r="A8" s="7" t="s">
        <v>121</v>
      </c>
      <c r="B8" s="39">
        <v>410573</v>
      </c>
      <c r="C8" s="39">
        <v>253154</v>
      </c>
      <c r="D8" s="9">
        <f t="shared" si="0"/>
        <v>157419</v>
      </c>
    </row>
    <row r="9" spans="1:8" s="1" customFormat="1" x14ac:dyDescent="0.35">
      <c r="A9" s="7"/>
      <c r="B9" s="64"/>
      <c r="C9" s="64"/>
      <c r="D9" s="65"/>
    </row>
    <row r="10" spans="1:8" s="1" customFormat="1" x14ac:dyDescent="0.25">
      <c r="A10" s="10" t="s">
        <v>122</v>
      </c>
      <c r="B10" s="37">
        <f>SUM(B4:B8)</f>
        <v>3369954</v>
      </c>
      <c r="C10" s="37">
        <f>SUM(C4:C8)</f>
        <v>2648677</v>
      </c>
      <c r="D10" s="38">
        <f>SUM(D4:D8)</f>
        <v>721277</v>
      </c>
    </row>
    <row r="11" spans="1:8" s="1" customFormat="1" x14ac:dyDescent="0.25"/>
    <row r="12" spans="1:8" s="1" customFormat="1" x14ac:dyDescent="0.25">
      <c r="A12" s="12" t="s">
        <v>123</v>
      </c>
    </row>
    <row r="13" spans="1:8" s="1" customFormat="1" ht="45" customHeight="1" x14ac:dyDescent="0.25">
      <c r="A13" s="85" t="s">
        <v>124</v>
      </c>
      <c r="B13" s="86"/>
      <c r="C13" s="86"/>
      <c r="D13" s="86"/>
    </row>
    <row r="14" spans="1:8" s="1" customFormat="1" x14ac:dyDescent="0.25"/>
    <row r="15" spans="1:8" s="1" customFormat="1" x14ac:dyDescent="0.25">
      <c r="A15" s="66" t="s">
        <v>125</v>
      </c>
      <c r="B15" s="67"/>
      <c r="C15" s="68"/>
      <c r="D15" s="69"/>
    </row>
    <row r="16" spans="1:8" s="1" customFormat="1" ht="105" customHeight="1" x14ac:dyDescent="0.25">
      <c r="A16" s="87" t="s">
        <v>126</v>
      </c>
      <c r="B16" s="87"/>
      <c r="C16" s="87"/>
      <c r="D16" s="87"/>
    </row>
    <row r="17" spans="1:4" s="1" customFormat="1" x14ac:dyDescent="0.25">
      <c r="A17" s="70"/>
      <c r="B17" s="70"/>
      <c r="C17" s="70"/>
      <c r="D17" s="70"/>
    </row>
    <row r="18" spans="1:4" s="1" customFormat="1" x14ac:dyDescent="0.25">
      <c r="A18" s="66" t="s">
        <v>127</v>
      </c>
      <c r="B18" s="67"/>
      <c r="C18" s="68"/>
      <c r="D18" s="69"/>
    </row>
    <row r="19" spans="1:4" s="1" customFormat="1" ht="75" customHeight="1" x14ac:dyDescent="0.25">
      <c r="A19" s="87" t="s">
        <v>128</v>
      </c>
      <c r="B19" s="87"/>
      <c r="C19" s="87"/>
      <c r="D19" s="87"/>
    </row>
    <row r="20" spans="1:4" s="1" customFormat="1" ht="15" customHeight="1" x14ac:dyDescent="0.25">
      <c r="A20" s="70"/>
      <c r="B20" s="70"/>
      <c r="C20" s="70"/>
      <c r="D20" s="70"/>
    </row>
    <row r="21" spans="1:4" s="1" customFormat="1" x14ac:dyDescent="0.25">
      <c r="A21" s="66" t="s">
        <v>129</v>
      </c>
      <c r="B21" s="71"/>
      <c r="C21" s="72"/>
      <c r="D21" s="73"/>
    </row>
    <row r="22" spans="1:4" s="1" customFormat="1" ht="58.9" customHeight="1" x14ac:dyDescent="0.25">
      <c r="A22" s="87" t="s">
        <v>130</v>
      </c>
      <c r="B22" s="87"/>
      <c r="C22" s="87"/>
      <c r="D22" s="87"/>
    </row>
    <row r="24" spans="1:4" x14ac:dyDescent="0.25">
      <c r="A24" s="12" t="s">
        <v>131</v>
      </c>
      <c r="B24" s="13"/>
      <c r="C24" s="3"/>
      <c r="D24" s="14"/>
    </row>
    <row r="25" spans="1:4" ht="30" customHeight="1" x14ac:dyDescent="0.25">
      <c r="A25" s="88" t="s">
        <v>132</v>
      </c>
      <c r="B25" s="88"/>
      <c r="C25" s="88"/>
      <c r="D25" s="88"/>
    </row>
    <row r="27" spans="1:4" x14ac:dyDescent="0.25">
      <c r="A27" s="74"/>
    </row>
    <row r="28" spans="1:4" x14ac:dyDescent="0.25">
      <c r="A28" s="75"/>
    </row>
  </sheetData>
  <mergeCells count="5">
    <mergeCell ref="A13:D13"/>
    <mergeCell ref="A16:D16"/>
    <mergeCell ref="A19:D19"/>
    <mergeCell ref="A22:D22"/>
    <mergeCell ref="A25:D25"/>
  </mergeCells>
  <pageMargins left="0.7" right="0.7" top="0.75" bottom="0.75" header="0.3" footer="0.3"/>
  <pageSetup scale="9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23CA8-328B-4B7E-8225-A63ABAE55712}">
  <sheetPr>
    <pageSetUpPr fitToPage="1"/>
  </sheetPr>
  <dimension ref="A1:H21"/>
  <sheetViews>
    <sheetView tabSelected="1" workbookViewId="0">
      <selection activeCell="A12" sqref="A12:D12"/>
    </sheetView>
  </sheetViews>
  <sheetFormatPr defaultRowHeight="15" x14ac:dyDescent="0.25"/>
  <cols>
    <col min="1" max="1" width="38.7109375" style="112" customWidth="1"/>
    <col min="2" max="2" width="23.5703125" style="112" bestFit="1" customWidth="1"/>
    <col min="3" max="4" width="18.7109375" style="112" customWidth="1"/>
    <col min="5" max="16384" width="9.140625" style="112"/>
  </cols>
  <sheetData>
    <row r="1" spans="1:8" s="92" customFormat="1" ht="18.75" x14ac:dyDescent="0.25">
      <c r="A1" s="89" t="s">
        <v>133</v>
      </c>
      <c r="B1" s="90"/>
      <c r="C1" s="90"/>
      <c r="D1" s="91">
        <f ca="1">TODAY()</f>
        <v>45778</v>
      </c>
    </row>
    <row r="2" spans="1:8" s="92" customFormat="1" x14ac:dyDescent="0.25"/>
    <row r="3" spans="1:8" s="92" customFormat="1" x14ac:dyDescent="0.25">
      <c r="A3" s="93" t="s">
        <v>2</v>
      </c>
      <c r="B3" s="94" t="s">
        <v>3</v>
      </c>
      <c r="C3" s="94" t="s">
        <v>37</v>
      </c>
      <c r="D3" s="95" t="s">
        <v>5</v>
      </c>
      <c r="H3" s="96"/>
    </row>
    <row r="4" spans="1:8" s="92" customFormat="1" x14ac:dyDescent="0.25">
      <c r="A4" s="97" t="s">
        <v>6</v>
      </c>
      <c r="B4" s="98">
        <f>[1]Data!O2</f>
        <v>4108583</v>
      </c>
      <c r="C4" s="98">
        <f>[1]Data!P2</f>
        <v>4045528.3400000022</v>
      </c>
      <c r="D4" s="99">
        <f>B4-C4</f>
        <v>63054.659999997821</v>
      </c>
    </row>
    <row r="5" spans="1:8" s="92" customFormat="1" x14ac:dyDescent="0.25">
      <c r="A5" s="97" t="s">
        <v>7</v>
      </c>
      <c r="B5" s="98">
        <f>[1]Data!O3</f>
        <v>281377</v>
      </c>
      <c r="C5" s="98">
        <f>[1]Data!P3</f>
        <v>169215.71999999994</v>
      </c>
      <c r="D5" s="99">
        <f>B5-C5</f>
        <v>112161.28000000006</v>
      </c>
    </row>
    <row r="6" spans="1:8" s="92" customFormat="1" x14ac:dyDescent="0.25">
      <c r="A6" s="97" t="s">
        <v>8</v>
      </c>
      <c r="B6" s="98">
        <f>[1]Data!O4</f>
        <v>54734</v>
      </c>
      <c r="C6" s="98">
        <f>[1]Data!P4</f>
        <v>57647.779999999984</v>
      </c>
      <c r="D6" s="99">
        <f>B6-C6</f>
        <v>-2913.7799999999843</v>
      </c>
    </row>
    <row r="7" spans="1:8" s="92" customFormat="1" x14ac:dyDescent="0.25">
      <c r="A7" s="97" t="s">
        <v>9</v>
      </c>
      <c r="B7" s="98">
        <f>[1]Data!O5</f>
        <v>173005</v>
      </c>
      <c r="C7" s="98">
        <f>[1]Data!P5</f>
        <v>-2061.85</v>
      </c>
      <c r="D7" s="99">
        <f>B7-C7</f>
        <v>175066.85</v>
      </c>
    </row>
    <row r="8" spans="1:8" s="92" customFormat="1" x14ac:dyDescent="0.35">
      <c r="A8" s="97"/>
      <c r="B8" s="98"/>
      <c r="C8" s="100"/>
      <c r="D8" s="101"/>
    </row>
    <row r="9" spans="1:8" s="92" customFormat="1" x14ac:dyDescent="0.25">
      <c r="A9" s="102" t="s">
        <v>134</v>
      </c>
      <c r="B9" s="103">
        <f>SUM(B4:B7)</f>
        <v>4617699</v>
      </c>
      <c r="C9" s="103">
        <f>SUM(C4:C7)</f>
        <v>4270329.990000003</v>
      </c>
      <c r="D9" s="104">
        <f>SUM(D4:D7)</f>
        <v>347369.00999999791</v>
      </c>
    </row>
    <row r="10" spans="1:8" s="92" customFormat="1" x14ac:dyDescent="0.25"/>
    <row r="11" spans="1:8" s="92" customFormat="1" x14ac:dyDescent="0.25">
      <c r="A11" s="105" t="s">
        <v>12</v>
      </c>
    </row>
    <row r="12" spans="1:8" s="92" customFormat="1" ht="234" customHeight="1" x14ac:dyDescent="0.25">
      <c r="A12" s="106" t="s">
        <v>135</v>
      </c>
      <c r="B12" s="107"/>
      <c r="C12" s="107"/>
      <c r="D12" s="107"/>
    </row>
    <row r="13" spans="1:8" s="92" customFormat="1" ht="11.25" customHeight="1" x14ac:dyDescent="0.25"/>
    <row r="14" spans="1:8" s="92" customFormat="1" x14ac:dyDescent="0.25">
      <c r="A14" s="105" t="s">
        <v>16</v>
      </c>
      <c r="B14" s="108"/>
      <c r="C14" s="109"/>
      <c r="D14" s="110"/>
    </row>
    <row r="15" spans="1:8" s="92" customFormat="1" ht="59.25" customHeight="1" x14ac:dyDescent="0.25">
      <c r="A15" s="107" t="s">
        <v>136</v>
      </c>
      <c r="B15" s="107"/>
      <c r="C15" s="107"/>
      <c r="D15" s="107"/>
    </row>
    <row r="16" spans="1:8" s="92" customFormat="1" x14ac:dyDescent="0.25">
      <c r="A16" s="96"/>
      <c r="B16" s="96"/>
      <c r="C16" s="96"/>
      <c r="D16" s="96"/>
    </row>
    <row r="17" spans="1:4" s="92" customFormat="1" x14ac:dyDescent="0.25">
      <c r="A17" s="105" t="s">
        <v>18</v>
      </c>
      <c r="B17" s="108"/>
      <c r="C17" s="109"/>
      <c r="D17" s="110"/>
    </row>
    <row r="18" spans="1:4" s="92" customFormat="1" ht="127.5" customHeight="1" x14ac:dyDescent="0.25">
      <c r="A18" s="107" t="s">
        <v>137</v>
      </c>
      <c r="B18" s="107"/>
      <c r="C18" s="107"/>
      <c r="D18" s="107"/>
    </row>
    <row r="19" spans="1:4" s="92" customFormat="1" ht="15" customHeight="1" x14ac:dyDescent="0.25">
      <c r="A19" s="96"/>
      <c r="B19" s="96"/>
      <c r="C19" s="96"/>
      <c r="D19" s="96"/>
    </row>
    <row r="20" spans="1:4" s="92" customFormat="1" x14ac:dyDescent="0.25">
      <c r="A20" s="105" t="s">
        <v>138</v>
      </c>
      <c r="B20" s="108"/>
      <c r="C20" s="109"/>
      <c r="D20" s="110"/>
    </row>
    <row r="21" spans="1:4" s="92" customFormat="1" ht="120" customHeight="1" x14ac:dyDescent="0.25">
      <c r="A21" s="111" t="s">
        <v>139</v>
      </c>
      <c r="B21" s="107"/>
      <c r="C21" s="107"/>
      <c r="D21" s="107"/>
    </row>
  </sheetData>
  <mergeCells count="4">
    <mergeCell ref="A12:D12"/>
    <mergeCell ref="A15:D15"/>
    <mergeCell ref="A18:D18"/>
    <mergeCell ref="A21:D21"/>
  </mergeCells>
  <pageMargins left="0.7" right="0.7" top="0.75" bottom="0.75" header="0.3" footer="0.3"/>
  <pageSetup scale="90" fitToHeight="0" orientation="portrait" r:id="rId1"/>
  <headerFooter differentFirst="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DA431A5B031C4CA23070F61146B909" ma:contentTypeVersion="23" ma:contentTypeDescription="Create a new document." ma:contentTypeScope="" ma:versionID="e144da58a1cc6e8893ce24ea9ec927dd">
  <xsd:schema xmlns:xsd="http://www.w3.org/2001/XMLSchema" xmlns:xs="http://www.w3.org/2001/XMLSchema" xmlns:p="http://schemas.microsoft.com/office/2006/metadata/properties" xmlns:ns2="67ef9637-8726-43f3-b790-e7eec4b80eee" xmlns:ns3="04f8756b-9ec1-4cda-847b-6b09881887ac" targetNamespace="http://schemas.microsoft.com/office/2006/metadata/properties" ma:root="true" ma:fieldsID="bcb71c4f73bdffb9f0ee6ef456fdc9c8" ns2:_="" ns3:_="">
    <xsd:import namespace="67ef9637-8726-43f3-b790-e7eec4b80eee"/>
    <xsd:import namespace="04f8756b-9ec1-4cda-847b-6b09881887a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Reggie" minOccurs="0"/>
                <xsd:element ref="ns3:Note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ef9637-8726-43f3-b790-e7eec4b80ee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5cabdf38-754b-478f-9923-f283274c3f97}" ma:internalName="TaxCatchAll" ma:showField="CatchAllData" ma:web="67ef9637-8726-43f3-b790-e7eec4b80ee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4f8756b-9ec1-4cda-847b-6b09881887a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Reggie" ma:index="20" nillable="true" ma:displayName="Reggie" ma:description="Hi Marla, the way this is getting paid is the following:&#10;Career Center: $2,500 should be transferring somehow. not sure the process.&#10;AASC: $1,500 - diversity ambassadors account&#10;Leadership:$6,000&#10;Let me know if you have any questions. " ma:format="Dropdown" ma:internalName="Reggie">
      <xsd:simpleType>
        <xsd:restriction base="dms:Note">
          <xsd:maxLength value="255"/>
        </xsd:restriction>
      </xsd:simpleType>
    </xsd:element>
    <xsd:element name="Notes" ma:index="21" nillable="true" ma:displayName="Notes" ma:format="Dropdown" ma:internalName="Notes">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9ea4fd07-bb52-4003-87b7-be487053746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4f8756b-9ec1-4cda-847b-6b09881887ac">
      <Terms xmlns="http://schemas.microsoft.com/office/infopath/2007/PartnerControls"/>
    </lcf76f155ced4ddcb4097134ff3c332f>
    <TaxCatchAll xmlns="67ef9637-8726-43f3-b790-e7eec4b80eee" xsi:nil="true"/>
    <Notes xmlns="04f8756b-9ec1-4cda-847b-6b09881887ac" xsi:nil="true"/>
    <Reggie xmlns="04f8756b-9ec1-4cda-847b-6b09881887ac" xsi:nil="true"/>
  </documentManagement>
</p:properties>
</file>

<file path=customXml/itemProps1.xml><?xml version="1.0" encoding="utf-8"?>
<ds:datastoreItem xmlns:ds="http://schemas.openxmlformats.org/officeDocument/2006/customXml" ds:itemID="{87434D63-489F-43DC-A2C9-9BF9AB2D20EB}"/>
</file>

<file path=customXml/itemProps2.xml><?xml version="1.0" encoding="utf-8"?>
<ds:datastoreItem xmlns:ds="http://schemas.openxmlformats.org/officeDocument/2006/customXml" ds:itemID="{00557A25-FEFC-4013-8DC6-BFE8FA587763}">
  <ds:schemaRefs>
    <ds:schemaRef ds:uri="http://schemas.microsoft.com/sharepoint/v3/contenttype/forms"/>
  </ds:schemaRefs>
</ds:datastoreItem>
</file>

<file path=customXml/itemProps3.xml><?xml version="1.0" encoding="utf-8"?>
<ds:datastoreItem xmlns:ds="http://schemas.openxmlformats.org/officeDocument/2006/customXml" ds:itemID="{9D7A4A2A-5462-4BBD-806A-C57FD972F5A0}">
  <ds:schemaRefs>
    <ds:schemaRef ds:uri="http://purl.org/dc/dcmitype/"/>
    <ds:schemaRef ds:uri="http://schemas.microsoft.com/office/2006/documentManagement/types"/>
    <ds:schemaRef ds:uri="http://www.w3.org/XML/1998/namespace"/>
    <ds:schemaRef ds:uri="http://purl.org/dc/terms/"/>
    <ds:schemaRef ds:uri="c5f1e515-4b7b-473d-86bc-7a33f59e967d"/>
    <ds:schemaRef ds:uri="0b906a19-ab54-4ca7-8f55-7a06c5bd244a"/>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2013-14</vt:lpstr>
      <vt:lpstr>2014-15</vt:lpstr>
      <vt:lpstr>2015-16</vt:lpstr>
      <vt:lpstr>Academic Affairs</vt:lpstr>
      <vt:lpstr>IT </vt:lpstr>
      <vt:lpstr>Student Affairs</vt:lpstr>
      <vt:lpstr>'2013-14'!Print_Area</vt:lpstr>
      <vt:lpstr>'Academic Affairs'!Print_Area</vt:lpstr>
      <vt:lpstr>'2013-14'!Print_Titles</vt:lpstr>
      <vt:lpstr>'Academic Affairs'!Print_Titles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Custom View</dc:title>
  <dc:subject/>
  <dc:creator>Lisa M. Rotunni</dc:creator>
  <cp:keywords/>
  <dc:description/>
  <cp:lastModifiedBy>Yesica Villalobos</cp:lastModifiedBy>
  <cp:revision/>
  <cp:lastPrinted>2025-02-24T21:03:48Z</cp:lastPrinted>
  <dcterms:created xsi:type="dcterms:W3CDTF">2014-10-10T23:32:50Z</dcterms:created>
  <dcterms:modified xsi:type="dcterms:W3CDTF">2025-05-01T20:25:03Z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0x010100DFDA431A5B031C4CA23070F61146B909</vt:lpwstr>
  </property>
</Properties>
</file>